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2. PROGRAMOS\3.1 EGADP - SP 21-27\2. Kvietimai\SAPS\1.2 KVIETIMŲ PLANAI\REGIONINĖS PRIEMONĖS KVIETIMAI\Kvietimų planai\Kvietimų planas - KLAIPĖDA derinamas\"/>
    </mc:Choice>
  </mc:AlternateContent>
  <bookViews>
    <workbookView xWindow="0" yWindow="0" windowWidth="19200" windowHeight="7050" firstSheet="4" activeTab="4"/>
  </bookViews>
  <sheets>
    <sheet name="ŠMSM" sheetId="1" state="hidden" r:id="rId1"/>
    <sheet name="SM" sheetId="2" state="hidden" r:id="rId2"/>
    <sheet name="AM" sheetId="3" state="hidden" r:id="rId3"/>
    <sheet name="VRM" sheetId="4" state="hidden" r:id="rId4"/>
    <sheet name="SADM" sheetId="5" r:id="rId5"/>
    <sheet name="SAM" sheetId="6" state="hidden" r:id="rId6"/>
    <sheet name="JUNGTINIAI" sheetId="7" state="hidden" r:id="rId7"/>
  </sheets>
  <definedNames>
    <definedName name="_xlnm.Print_Area" localSheetId="0">ŠMSM!#REF!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0" i="5" l="1"/>
  <c r="T6" i="5" l="1"/>
  <c r="T8" i="5"/>
  <c r="U14" i="5" l="1"/>
  <c r="T14" i="5" s="1"/>
  <c r="AE14" i="5"/>
  <c r="U12" i="5"/>
  <c r="AE12" i="5"/>
  <c r="U6" i="5"/>
  <c r="AE6" i="5"/>
  <c r="U8" i="5"/>
  <c r="AE8" i="5"/>
  <c r="U10" i="5"/>
  <c r="AE10" i="5"/>
  <c r="T47" i="1" l="1"/>
  <c r="AB39" i="1"/>
  <c r="Y39" i="1"/>
  <c r="U39" i="1" s="1"/>
  <c r="V39" i="1"/>
  <c r="AB31" i="1"/>
  <c r="Y31" i="1"/>
  <c r="V31" i="1"/>
  <c r="U31" i="1"/>
  <c r="T31" i="1" s="1"/>
  <c r="AB28" i="1"/>
  <c r="Y28" i="1"/>
  <c r="V28" i="1"/>
  <c r="U28" i="1" s="1"/>
  <c r="AB25" i="1"/>
  <c r="Y25" i="1"/>
  <c r="V25" i="1"/>
  <c r="U25" i="1" s="1"/>
  <c r="AB21" i="1"/>
  <c r="Y21" i="1"/>
  <c r="U21" i="1" s="1"/>
  <c r="AE21" i="1" s="1"/>
  <c r="V21" i="1"/>
  <c r="AB15" i="1"/>
  <c r="Y15" i="1"/>
  <c r="V15" i="1"/>
  <c r="U15" i="1"/>
  <c r="T15" i="1" s="1"/>
  <c r="AB10" i="1"/>
  <c r="Y10" i="1"/>
  <c r="V10" i="1"/>
  <c r="AB7" i="1"/>
  <c r="Y7" i="1"/>
  <c r="V7" i="1"/>
  <c r="U7" i="1" s="1"/>
  <c r="U10" i="1" l="1"/>
  <c r="T10" i="1" s="1"/>
  <c r="T21" i="1"/>
  <c r="T25" i="1"/>
  <c r="AE25" i="1"/>
  <c r="T7" i="1"/>
  <c r="AE7" i="1"/>
  <c r="T28" i="1"/>
  <c r="AE28" i="1"/>
  <c r="AE39" i="1"/>
  <c r="T39" i="1"/>
  <c r="AE15" i="1"/>
  <c r="AE31" i="1"/>
  <c r="AE10" i="1" l="1"/>
</calcChain>
</file>

<file path=xl/sharedStrings.xml><?xml version="1.0" encoding="utf-8"?>
<sst xmlns="http://schemas.openxmlformats.org/spreadsheetml/2006/main" count="799" uniqueCount="212">
  <si>
    <t>Kvietimo numeris</t>
  </si>
  <si>
    <t>Kvietimo pavadinimas</t>
  </si>
  <si>
    <t>Nurodoma pažangos priemonės veikla (poveiklė), dėl kurios planuojamas kvietimas. Jeigu veiklai įgyvendinti suplanuoti projektai, nurodomas projekto pavadinimas. Viename kvietime gali būti nurodyti keli projektai. Gali būti pasirenkamos kelios veiklos (projektai) vienai pažangos priemonei įgyvendinti. Jeigu kvietimas apima kelias pažangos priemones, informacija pateikiama pagal visas nurodytas pažangos priemones. Kai kvietimų planas rengiamas INVESTIS, veiklų (poveiklių) pavadinimai pasirenkami iš sąrašo. Jeigu patvirtinti pasirinktos pažangos priemonės projektai, pasirenkami konkretūs projektai.</t>
  </si>
  <si>
    <t>Konkretus uždavinys arba priemonė (reforma ar investicija)</t>
  </si>
  <si>
    <t>Valstybei svarbus projektas</t>
  </si>
  <si>
    <t>Strateginės svarbos projektas</t>
  </si>
  <si>
    <t>Siektini stebėsenos rodikliai</t>
  </si>
  <si>
    <t>Pavadinimas</t>
  </si>
  <si>
    <t>Kodas</t>
  </si>
  <si>
    <t>Matavimo vienetas</t>
  </si>
  <si>
    <t>Siektina reikšmė</t>
  </si>
  <si>
    <t xml:space="preserve">Nurodomas stebėsenos
rodiklio kodas.
</t>
  </si>
  <si>
    <t>Nurodomas stebėsenos rodiklio pavadinimas.</t>
  </si>
  <si>
    <t>Nurodomas stebėsenos rodiklio matavimo vienetas.</t>
  </si>
  <si>
    <t>Nurodoma siektina stebėsenos rodiklio reikšmė.</t>
  </si>
  <si>
    <t>EGADP paskolos lėšos</t>
  </si>
  <si>
    <t>Sostinės regionas</t>
  </si>
  <si>
    <t>Vidurio ir Vakarų Lietuva</t>
  </si>
  <si>
    <t>Nurodomas ministerijos arba RPPl                                                                            administruojančiosios institucijos suteiktas kvietimo pavadinimas.</t>
  </si>
  <si>
    <t>Nurodoma „Taip“, jeigu veiklai (poveiklei) įgyvendinti suplanuotas valstybei svarbus projektas, kitu atveju nurodoma „Ne“. Jeigu kvietimas apima kelias pažangos priemones, informacija pateikiama pagal visas nurodytas veiklas (poveikles).</t>
  </si>
  <si>
    <t xml:space="preserve">Nurodoma pažangos priemonės veiklos (poveiklės) finansavimo iš bendrojo finansavimo lėšų suma (eurais), skirta kvietimui. </t>
  </si>
  <si>
    <t>Nurodoma planuojama kvietimo pradžios (kvietimo paskelbimo) data metų ir mėnesių tikslumu. Kai planuojamos finansinės priemonės:
- kai teikiamos paskolos, – data, kai kontroliuojančiojo arba specialiojo fondo valdytojas (toliau – fondo valdytojas) pradeda priimti paraiškas iš galutinių gavėjų dėl paskolos;
- kai teikiamos portfelinės garantijos, – data, kai fondo valdytojas pasirašo sutartį dėl garantijų teikimo sąlygų (arba tokios sutarties įsigaliojimo data);
- kai teikiamos individualios garantijos, – data, kai fondo valdytojas pasirašo sutartį dėl garantijų teikimo sąlygų (arba tokios sutarties įsigaliojimo data);
- kai teikiamos rizikos kapitalo investicijos (toliau – RKI), – kai RKI fondas pradeda investavimo veiklą (pasirašyta sutartis su RKI fondo valdytoju ir pritrauktos privačios lėšos).</t>
  </si>
  <si>
    <t>Nurodoma planuojama kvietimo pabaigos (projekto įgyvendinimo plano pateikimo) data metų ir mėnesių tikslumu.</t>
  </si>
  <si>
    <t>Pastabos:</t>
  </si>
  <si>
    <t>_____________________________________________________________________________________________________________________________________________________________________________</t>
  </si>
  <si>
    <t>Valstybės biudžeto lėšos, skirtos ES fondų lėšomis netinkamam finansuoti  pridėtinės vertės mokesčiui apmokėti</t>
  </si>
  <si>
    <t>Netaikoma</t>
  </si>
  <si>
    <t xml:space="preserve">Apskritis </t>
  </si>
  <si>
    <t>Pažangos priemonės numeris</t>
  </si>
  <si>
    <t xml:space="preserve">Pažangos priemonės pavadinimas </t>
  </si>
  <si>
    <t>Finansuojamos projektų veiklos</t>
  </si>
  <si>
    <t>Galimi pareiškėjai</t>
  </si>
  <si>
    <t>Administruojančioji institucija</t>
  </si>
  <si>
    <t>Projektų atrankos būdas</t>
  </si>
  <si>
    <t xml:space="preserve">Planuojama kvietimo pabaigos data </t>
  </si>
  <si>
    <t>Paskelbto kvietimo data</t>
  </si>
  <si>
    <t>Planuojama kvietimo pradžios data</t>
  </si>
  <si>
    <t>Finansavimo forma</t>
  </si>
  <si>
    <t>Nurodoma pažangos priemonės veiklos (poveiklės) apskritis. Taikoma tik TPF. Gali būti kelios apskritys.</t>
  </si>
  <si>
    <t>Ministerijos nepildo.
Iš INVESTIS nurodoma paskelbto kvietimo data.</t>
  </si>
  <si>
    <t>KVIETIMŲ TEIKTI PROJEKTŲ ĮGYVENDINIMO PLANUS PLANAS</t>
  </si>
  <si>
    <t>Nurodomas Europos Sąjungos 2021–2027 metų investicijų programos fondas (Europos regioninės plėtros fondas (toliau – ERPF), Sanglaudos fondas, „Europos socialinis fondas  +“ (toliau – ESF+), Teisingos pertvarkos fondas (toliau – TPF).</t>
  </si>
  <si>
    <t>Asignavimų valdytojas</t>
  </si>
  <si>
    <t>Nurodomas atsakingas asignavimų valdytojas.</t>
  </si>
  <si>
    <t>Nurodoma administruojančioji institucija.</t>
  </si>
  <si>
    <t>Nurodoma pažangos priemonės veiklos (poveiklės) finansavimo forma.</t>
  </si>
  <si>
    <t>Nurodomas projektų atrankos būdas.</t>
  </si>
  <si>
    <t>Pareiškėjų tipas: viešasis,  privatus</t>
  </si>
  <si>
    <t>Nurodomas pareiškėjų tipas (sektorius).</t>
  </si>
  <si>
    <t>Nurodomas Europos Sąjungos investicijų
administravimo informacinėje sistemoje (toliau – INVESTIS) suteiktas kvietimo teikti projektų įgyvendinimo planus (toliau – kvietimas) numeris. Kai kvietimų planą rengia ministerija, pažangos priemonės koordinatorius (jei paskirtas) (toliau kartu – ministerija) arba kai                įgyvendinami regionų plėtros planų įgyvendinimo projektai, regionų plėtros planų   administruojančioji institucija (toliau –   RPPl               administruojančioji institucija), kvietimo numeris sudaromas pagal Kvietimų ir projektų kodavimo instrukciją, paskelbtą svetainėje esinvesticijos.lt.</t>
  </si>
  <si>
    <t>Nurodomas pažangos priemonės, dėl kurios veiklos (-ų) planuojamas kvietimas, numeris. Gali būti nurodomos kelios pažangos priemonės. Kai kvietimų planas rengiamas INVESTIS, numeris pasirenkamas iš pažangos priemonių sąrašo.</t>
  </si>
  <si>
    <t xml:space="preserve">Nurodomas pažangos priemonės, dėl kurios veiklos (-ų) planuojamas kvietimas, pavadinimas. Gali būti nurodomos kelios pažangos priemonės. Kai kvietimų planas rengiamas INVESTIS, pavadinimas pasirenkamas iš pažangos priemonių sąrašo. </t>
  </si>
  <si>
    <r>
      <t xml:space="preserve">Jeigu nurodytą pažangos priemonės veiklą (poveiklę) planuojama iš dalies finansuoti Europos Sąjungos (toliau – ES) fondų lėšomis, nurodomas konkretus 2021–2027 </t>
    </r>
    <r>
      <rPr>
        <i/>
        <sz val="9"/>
        <rFont val="Times New Roman"/>
        <family val="1"/>
        <charset val="186"/>
      </rPr>
      <t xml:space="preserve">metų </t>
    </r>
    <r>
      <rPr>
        <i/>
        <sz val="9"/>
        <color theme="1"/>
        <rFont val="Times New Roman"/>
        <family val="1"/>
        <charset val="186"/>
      </rPr>
      <t>Europos Sąjungos investicijų programos uždavinys (2021 m. birželio 24 d. Europos Parlamento ir Tarybos reglamento (ES)</t>
    </r>
    <r>
      <rPr>
        <i/>
        <sz val="9"/>
        <color rgb="FFFF0000"/>
        <rFont val="Times New Roman"/>
        <family val="1"/>
        <charset val="186"/>
      </rPr>
      <t xml:space="preserve"> </t>
    </r>
    <r>
      <rPr>
        <i/>
        <sz val="9"/>
        <color theme="1"/>
        <rFont val="Times New Roman"/>
        <family val="1"/>
        <charset val="186"/>
      </rPr>
      <t>2021/1060, kuriuo nustatomos bendros Europos regioninės plėtros fondo, „Europos socialinio fondo +“, Sanglaudos fondo, Teisingos pertvarkos fondo ir Europos j</t>
    </r>
    <r>
      <rPr>
        <i/>
        <sz val="9"/>
        <rFont val="Times New Roman"/>
        <family val="1"/>
        <charset val="186"/>
      </rPr>
      <t>ūr</t>
    </r>
    <r>
      <rPr>
        <i/>
        <sz val="9"/>
        <color theme="1"/>
        <rFont val="Times New Roman"/>
        <family val="1"/>
        <charset val="186"/>
      </rPr>
      <t xml:space="preserve">ų reikalų, žvejybos ir akvakultūros fondo nuostatos ir šių fondų bei Prieglobsčio, migracijos ir integracijos fondo, Vidaus saugumo fondo ir Sienų valdymo ir vizų politikos finansinės paramos priemonės taisyklės, su visais pakeitimais 5 straipsnis), prie kurio siekimo prisidedama veikla (poveikle). Jeigu veiklą (poveiklę) planuojama finansuoti Ekonomikos gaivinimo ir atsparumo didinimo priemonės (toliau – EGADP) lėšomis, nurodoma priemonė (reforma ar investicija), prie kurios prisidedama pasirinkta veikla (poveikle). Jeigu kvietimas apima kelias pažangos priemones ir (ar) veiklas, pateikiama informacija apie visas nurodytas veiklas (poveikles). Kai kvietimų planas rengiamas INVESTIS, nurodomi duomenys iš priemonės duomenų INVESTIS formos lauko „III lygio duomuo“, pasirinkus priemonę ir veiklą (poveiklę). Kai INVESTIS užpildytas pasirinktos veiklos (poveiklės) laukas „III lygio duomuo“), šio lauko reikšmė užpildoma nurodant priemonės duomenų INVESTIS formoje nurodytą reikšmę. </t>
    </r>
  </si>
  <si>
    <r>
      <t xml:space="preserve">Strateginės svarbos projektas nurodomas pagal Reglamentą (ES) 2021/1060. Nurodoma „Taip“, jeigu pasirinktai veiklai (poveiklei) įgyvendinti suplanuotas strateginės svarbos projektas pagal </t>
    </r>
    <r>
      <rPr>
        <i/>
        <sz val="9"/>
        <rFont val="Times New Roman"/>
        <family val="1"/>
        <charset val="186"/>
      </rPr>
      <t>2021–2027 metų Europos Sąjungos</t>
    </r>
    <r>
      <rPr>
        <i/>
        <sz val="9"/>
        <color theme="1"/>
        <rFont val="Times New Roman"/>
        <family val="1"/>
        <charset val="186"/>
      </rPr>
      <t xml:space="preserve">  fondų investicijų programą. Jeigu kvietimas apima kelias pažangos priemones, informacija pateikiama pagal visas nurodytas veiklas (poveikles).</t>
    </r>
  </si>
  <si>
    <t xml:space="preserve">Nurodomi galimi pareiškėjai veiklai (poveiklei) įgyvendinti, o  kai planuojamos finan-sinės priemonės, – galimi galutiniai gavėjai.  Kai kvietimų planas rengiamas INVESTIS, laukas automatiškai užpildomas priemonės duomenų INVESTIS formoje pasirinkus pažangos priemonę ir veiklą (poveiklę) (išskyrus, kai planuojamos
finansinės priemonės).
</t>
  </si>
  <si>
    <t xml:space="preserve">Bendra kvietimui skirta finansavimo lėšų suma (eurais) </t>
  </si>
  <si>
    <r>
      <t>Nurodoma bendra kvietimui skirta finansavimo lėšų suma (s</t>
    </r>
    <r>
      <rPr>
        <i/>
        <sz val="9"/>
        <rFont val="Times New Roman"/>
        <family val="1"/>
        <charset val="186"/>
      </rPr>
      <t>usumuojamos 21–26 stulpeliuose nurodytos sumos).</t>
    </r>
    <r>
      <rPr>
        <i/>
        <sz val="9"/>
        <color theme="1"/>
        <rFont val="Times New Roman"/>
        <family val="1"/>
        <charset val="186"/>
      </rPr>
      <t xml:space="preserve"> Jeigu kvietimas apima kelias pažangos priemones, nurodomi visų pažangos prie-monių duomenys atskirose eilutėse. </t>
    </r>
  </si>
  <si>
    <t xml:space="preserve">Didžiausia galima skirti finansavimo lėšų suma projektui ir (arba) projekto veiklai įgyvendinti (eurais) </t>
  </si>
  <si>
    <t>Nurodoma didžiausia galima skirti finansavimo lėšų suma projektui ir (ar) projekto veiklai įgyvendinti (jei taikoma).</t>
  </si>
  <si>
    <t>Finansavimo šaltinis (-iai) ir sumos (eurais)</t>
  </si>
  <si>
    <t>Valstybės biudžeto lėšos</t>
  </si>
  <si>
    <r>
      <t xml:space="preserve">Europos Sąjungos (toliau </t>
    </r>
    <r>
      <rPr>
        <b/>
        <sz val="10"/>
        <rFont val="Times New Roman"/>
        <family val="1"/>
        <charset val="186"/>
      </rPr>
      <t>–</t>
    </r>
    <r>
      <rPr>
        <b/>
        <sz val="10"/>
        <color theme="1"/>
        <rFont val="Times New Roman"/>
        <family val="1"/>
        <charset val="186"/>
      </rPr>
      <t xml:space="preserve"> ES) fondų lėšos</t>
    </r>
  </si>
  <si>
    <t>Ekonomikos gaivinimo ir atsparumo didinimo priemonės (toliau – EGADP) subsidijos lėšos</t>
  </si>
  <si>
    <t xml:space="preserve">
Bendrojo finansavimo lėšos</t>
  </si>
  <si>
    <t>Nurodoma pažangos priemonės veiklos (poveiklės) finansavimo iš ES fondų lėšų suma (eurais), skirta kvietimui.</t>
  </si>
  <si>
    <t>Nurodoma pažangos priemonės veiklos (poveiklės) finansavimo iš EGADP subsidijos lėšų suma (eurais), skirta kvietimui.</t>
  </si>
  <si>
    <r>
      <t>Nurodoma pažangos priemonės veiklos (poveiklės) finansavimo iš</t>
    </r>
    <r>
      <rPr>
        <sz val="9"/>
        <color theme="1"/>
        <rFont val="Times New Roman"/>
        <family val="1"/>
        <charset val="186"/>
      </rPr>
      <t xml:space="preserve"> </t>
    </r>
    <r>
      <rPr>
        <i/>
        <sz val="9"/>
        <color theme="1"/>
        <rFont val="Times New Roman"/>
        <family val="1"/>
        <charset val="186"/>
      </rPr>
      <t xml:space="preserve">EGADP paskolos lėšų suma (eurais), skirta kvietimui. </t>
    </r>
  </si>
  <si>
    <t xml:space="preserve">Nurodoma pažangos priemonės veiklos (poveiklės) finansavimo iš valstybės biudžeto lėšų suma (eurais), skirta kvietimui.   </t>
  </si>
  <si>
    <t xml:space="preserve">Nurodoma pažangos priemonės veiklos (poveiklės)  iš valstybės biudžeto lėšų skiriama finansavimo  lėšų suma ES fondų lėšomis netinkamam finansuoti pridėtinės vertės mokesčiui ir su juo susijusioms netiesioginėms išlaidoms apmokėti  (eurais), skirta kvietimui. </t>
  </si>
  <si>
    <t>Nuosavo įnašo dydis (eurais)</t>
  </si>
  <si>
    <t>Nurodomas bendras nuosavo įnašo dydis, kuriuo prisidedama prie pažangos priemonės veiklos (poveiklės) įgyvendinimo (eurais).</t>
  </si>
  <si>
    <t>Nurodoma finansavimo lėšų suma, skirta Sostinės regionui                   (Vilniaus apskritis). Taikoma ERPF arba ESF+  veikloms (poveiklėms).</t>
  </si>
  <si>
    <t>Nurodoma finansavimo lėšų suma, skirta Vidurio ir Vakarų Lietuvos regionui (visos apskritys, išskyrus Vilniaus apskritį).
Taikoma ERPF, ESF+ veikloms (poveiklėms).</t>
  </si>
  <si>
    <t>1. Lentelės 3–5, 15, 16,  28 stulpeliuose nurodomi INVESTIS formoje pateikiami šie duomenų grupavimo lygiai: Europos Sąjungos lėšų fondas, asignavimų valdytojas, administruojančioji institucija, pažangos priemonė, veikla.</t>
  </si>
  <si>
    <t>2. Lentelės 3–5, 14–18, 21–26, 28–35 stulpeliuose duomenys filtruojami iš INVESTIS formos.</t>
  </si>
  <si>
    <t>ES lėšų fondas</t>
  </si>
  <si>
    <t>Nurodoma Sanglaudos fondo arba EGADP, arba  TPF finansavimo lėšų suma.</t>
  </si>
  <si>
    <r>
      <t>Finansavimas pagal regioną, kuriam gali būti priskiriama</t>
    </r>
    <r>
      <rPr>
        <b/>
        <sz val="10"/>
        <color theme="1"/>
        <rFont val="Times New Roman"/>
        <family val="1"/>
        <charset val="186"/>
      </rPr>
      <t xml:space="preserve"> (-os) projekto veikla
 (-os) </t>
    </r>
  </si>
  <si>
    <t>KLAIPĖDOS REGIONO KVIETIMŲ TEIKTI PROJEKTŲ ĮGYVENDINIMO PLANUS PLANAS</t>
  </si>
  <si>
    <t>Kvietimo pavadini-mas</t>
  </si>
  <si>
    <t>Pažangos priemonės pavadinimas</t>
  </si>
  <si>
    <t>Strate-ginės svarbos projektas</t>
  </si>
  <si>
    <t>Galimi pareiš-kėjai</t>
  </si>
  <si>
    <t>23-001-P</t>
  </si>
  <si>
    <t>Įvairialypio švietimo plėtojimas  vykdant visos dienos mokyklų veiklą Šilutės rajone</t>
  </si>
  <si>
    <t>12-003-03-02-17 (RE)</t>
  </si>
  <si>
    <t>Plėtoti įvairialypį švietimą  vykdant visos dienos mokyklų veiklą</t>
  </si>
  <si>
    <t>Visos dienos mokyklos paslaugų sukūrimas ir užtikrinimas (12 ugdymo įstaigų)</t>
  </si>
  <si>
    <t>2021–2027 metų Europos Sąjungos fondų investicijų programos  "Konkretus uždavinys – 4.5. Gerinti vienodas galimybes naudotis įtraukiomis ir kokybiškomis švietimo, mokymo ir mokymosi visą gyvenimą paslaugomis plėtojant prieinamą infrastruktūrą, be kita ko, didint atsparumą naudojantis nuotoliniu ir internetiniu švietimu bei mokymu (ERPF)"</t>
  </si>
  <si>
    <t>Ne</t>
  </si>
  <si>
    <t xml:space="preserve"> Naujos arba modernizuotos švietimo infrastruktūros mokymo klasių talpumas </t>
  </si>
  <si>
    <t>P.B.2.0067</t>
  </si>
  <si>
    <t xml:space="preserve"> asmenys</t>
  </si>
  <si>
    <t>viešasis</t>
  </si>
  <si>
    <t xml:space="preserve">Šilutės rajono savivaldybės administracija </t>
  </si>
  <si>
    <t>ŠMSM</t>
  </si>
  <si>
    <t>CPVA</t>
  </si>
  <si>
    <t>Dotacija</t>
  </si>
  <si>
    <t>Planavimo</t>
  </si>
  <si>
    <t>ERPF</t>
  </si>
  <si>
    <t xml:space="preserve"> Naujos arba modernizuotos švietimo infrastruktūros naudotojų skaičius per metus</t>
  </si>
  <si>
    <t>R.B.2.2071</t>
  </si>
  <si>
    <t>naudotojai per metus</t>
  </si>
  <si>
    <t>Mokinių, kurie naudojasi sukurta visos dienos mokyklos infrastruktūra, skaičius</t>
  </si>
  <si>
    <t xml:space="preserve">R.S.2.3027 </t>
  </si>
  <si>
    <t>asmenys per metus</t>
  </si>
  <si>
    <t>23-002-P</t>
  </si>
  <si>
    <t>Ugdymo prieinamumo didinimas atskirtį patiriantiems vaikams ir įvairialypio švietimo plėtojimas  vykdant visos dienos mokyklų veiklą  Palangos mieste</t>
  </si>
  <si>
    <t>1) 12-003-03-01-23 (RE)
2) 12-003-03-02-17 (RE)</t>
  </si>
  <si>
    <t>1) Padidinti ugdymo prieinamumą atskirtį patiriantiems vaikams; 2) Plėtoti įvairialypį švietimą  vykdant visos dienos mokyklų veiklą</t>
  </si>
  <si>
    <t>Baltijos pagrindinės mokyklos erdvių sukūrimas, visos dienos mokyklos veikloms įgyvendinti</t>
  </si>
  <si>
    <t>Naujos arba modernizuotos švietimo infrastruktūros naudotojų skaičius per metuss</t>
  </si>
  <si>
    <t xml:space="preserve">R.B.2.2071 </t>
  </si>
  <si>
    <t xml:space="preserve"> naudotojai per metu</t>
  </si>
  <si>
    <t>Palangos miesto savivaldybės administracija</t>
  </si>
  <si>
    <t>Mokyklų, kuriose buvo įdiegtos universalaus dizaino ir kitos inžinerinės priemonės, aplinką pritaikant asmenims, turintiems negalią, dalis nuo visų mokyklų</t>
  </si>
  <si>
    <t xml:space="preserve">R.S.2.3026 </t>
  </si>
  <si>
    <t xml:space="preserve"> procentas</t>
  </si>
  <si>
    <t xml:space="preserve"> Naujos arba modernizuotos švietimo infrastruktūros mokymo klasių talpumas</t>
  </si>
  <si>
    <t xml:space="preserve"> Mokyklos, kuriose buvo įdiegtos universalaus dizaino ir kitos inžinerinės priemonės pritaikant aplinką asmenims, turintiems negalią</t>
  </si>
  <si>
    <t>P.S.2.1025</t>
  </si>
  <si>
    <t>skaičius</t>
  </si>
  <si>
    <t>23-003-P</t>
  </si>
  <si>
    <t>Ugdymo prieinamumo didinimas atskirtį patiriantiems vaikams Šilutės rajonuose</t>
  </si>
  <si>
    <t>12-003-03-01-23 (RE)</t>
  </si>
  <si>
    <t>Padidinti ugdymo prieinamumą atskirtį patiriantiems vaikams</t>
  </si>
  <si>
    <t>Šilutės rajono bendrojo ugdymo mokyklų aplinkos pritaikymas įtaukiąjam ugdymui (neįgaliesiems)</t>
  </si>
  <si>
    <t>Šilutės rajono savivaldybės administracija</t>
  </si>
  <si>
    <t xml:space="preserve"> -</t>
  </si>
  <si>
    <t>Vaikų, pasinaudojusių pavėžėjimo paslaugomis naujai įsigytomis transporto priemonėmis, skaičius per metus</t>
  </si>
  <si>
    <t>R.S.2.3030</t>
  </si>
  <si>
    <t xml:space="preserve">Tikslinės transporto priemonės </t>
  </si>
  <si>
    <t>P.S.2.1029</t>
  </si>
  <si>
    <t>23-004-P</t>
  </si>
  <si>
    <t>Palangos pradinės mokyklos erdvių pritaikymas neįgaliesiems</t>
  </si>
  <si>
    <t>23-005-P</t>
  </si>
  <si>
    <t>Ikimokyklinio ir priešmokyklinio ugdymo plėtra Klaipėdos rajono savivaldybėje</t>
  </si>
  <si>
    <t>Naujos arba modernizuotos vaikų priežiūros infrastruktūros naudotojų skaičius per metus</t>
  </si>
  <si>
    <t>R.B.2.2070</t>
  </si>
  <si>
    <t>Klaipėdos rajono savivaldybės administracija</t>
  </si>
  <si>
    <t>Naujos arba modernizuotos vaikų priežiūros infrastruktūros mokymo klasių talpumas</t>
  </si>
  <si>
    <t>P.B.2.0066</t>
  </si>
  <si>
    <t>asmenys</t>
  </si>
  <si>
    <t>Sukurtų naujų ikimokyklinio ugdymo vietų skaičius</t>
  </si>
  <si>
    <t>P.S.2.1024</t>
  </si>
  <si>
    <t>23-006-P</t>
  </si>
  <si>
    <t>Naujų vietų plėtra l/d Ąžuoliukas</t>
  </si>
  <si>
    <t xml:space="preserve"> - </t>
  </si>
  <si>
    <t>23-007-P</t>
  </si>
  <si>
    <t>Ugdymo prieinamumo didinimas atskirtį patiriantiems vaikams ir įvairialypio švietimo plėtojimas  vykdant visos dienos mokyklų veiklą Kretingos rajone</t>
  </si>
  <si>
    <t>Plėtoti ir modernizuoti ikimokyklinio ir bendrojo ugdymo įstaigų infrastruktūrą Kretingos rajono savivaldybėje</t>
  </si>
  <si>
    <t xml:space="preserve">Naujos arba modernizuotos švietimo infrastruktūros naudotojų skaičius per metus </t>
  </si>
  <si>
    <t>Kretingos rajono savivaldybės administracija</t>
  </si>
  <si>
    <t xml:space="preserve"> Mokyklų, kuriose buvo įdiegtos universalaus dizaino ir kitos inžinerinės priemonės, aplinką pritaikant asmenims, turintiems negalią, dalis nuo visų mokyklų </t>
  </si>
  <si>
    <t>R.S.2.3026</t>
  </si>
  <si>
    <t>procentas</t>
  </si>
  <si>
    <t xml:space="preserve"> skaičius</t>
  </si>
  <si>
    <t xml:space="preserve"> Naujos arba modernizuotos vaikų priežiūros infrastruktūros naudotojų skaičius per metus</t>
  </si>
  <si>
    <t xml:space="preserve">P.B.2.0066 </t>
  </si>
  <si>
    <t xml:space="preserve"> Sukurtų naujų ikimokyklinio ugdymo vietų skaičius</t>
  </si>
  <si>
    <t xml:space="preserve"> Mokinių, kurie naudojasi sukurta visos dienos mokyklos infrastruktūra, skaičius </t>
  </si>
  <si>
    <t>R.S.2.3027</t>
  </si>
  <si>
    <t>23-008-P</t>
  </si>
  <si>
    <t>Ugdymo prieinamumo didinimas atskirtį patiriantiems vaikams Skuodo rajone</t>
  </si>
  <si>
    <t>Skuodo rajono bendrojo ugdymo mokyklų aplinkos pritaikymas įtraukiajam ugdymui (neįgaliesiems)</t>
  </si>
  <si>
    <t>Naujos arba modernizuotos švietimo infrastruktūros naudotojų skaičius per metus</t>
  </si>
  <si>
    <t>Skuodo rajono savivaldybės administracija</t>
  </si>
  <si>
    <t>Stiprinti savivaldybių aplinkos oro monitoringą</t>
  </si>
  <si>
    <r>
      <t xml:space="preserve">2021–2027 </t>
    </r>
    <r>
      <rPr>
        <sz val="9"/>
        <rFont val="Times New Roman"/>
        <family val="1"/>
      </rPr>
      <t xml:space="preserve">metų </t>
    </r>
    <r>
      <rPr>
        <sz val="9"/>
        <color theme="1"/>
        <rFont val="Times New Roman"/>
        <family val="1"/>
      </rPr>
      <t>Europos Sąjungos investicijų programos konkretus uždavinys 2.7 Stiprinti gamtos, biologinės įvairovės ir žaliosios infrastruktūros apsaugą ir išsaugojimą, be kita ko, miestų teritorijose ir mažinti visų rūšių taršą.</t>
    </r>
  </si>
  <si>
    <t xml:space="preserve">Ne </t>
  </si>
  <si>
    <t>Miestai, kuriuose įrengta ar modernizuota oro monitoringo infrastruktūra (miestų skaičius)</t>
  </si>
  <si>
    <t>R.N.2.5051</t>
  </si>
  <si>
    <t>miestų skaičius</t>
  </si>
  <si>
    <t>23-201-P</t>
  </si>
  <si>
    <t>Klaipėdos miesto savivaldybės administracija</t>
  </si>
  <si>
    <t>AM</t>
  </si>
  <si>
    <t>Teritorijos, kurioms taikomos oro taršos stebėsenos sistemos (oro kokybės zonos)</t>
  </si>
  <si>
    <t>P.B.2.0039</t>
  </si>
  <si>
    <t>oro kokybės zonos</t>
  </si>
  <si>
    <t>Planavimas</t>
  </si>
  <si>
    <t>Viešasis</t>
  </si>
  <si>
    <t>Aplinkos oro kokybės stebėjimo stotelių įrengimas Klaipėdos mieste</t>
  </si>
  <si>
    <t>Sanglaudos fondas</t>
  </si>
  <si>
    <t>2024.01</t>
  </si>
  <si>
    <t>2024.02</t>
  </si>
  <si>
    <t>Klaipėdos miesto savivaldybės automatinių (stacionarių) aplinkos oro kokybės stebėjimo stotelių įrengimas</t>
  </si>
  <si>
    <t xml:space="preserve">02-001-06-11-02 (RE)-23-(LT023-03-01-07) </t>
  </si>
  <si>
    <t>23-401-P</t>
  </si>
  <si>
    <t>Socialinio būsto fondo plėtra Klaipėdos regione I</t>
  </si>
  <si>
    <t>09-003-02-02-11-(RE)-23-(LT023-04-02-02)</t>
  </si>
  <si>
    <t>Sumažinti pažeidžiamų visuomenės grupių gerovės teritorinius skirtumus</t>
  </si>
  <si>
    <t>Socialinio būsto plėtra Klaipėdos miesto savivaldybėje</t>
  </si>
  <si>
    <t>Socialinių būstų, skirtų neįgaliems asmenims ir daugiavaikėms šeimoms,  Skuodo rajone pirkimas</t>
  </si>
  <si>
    <t>Socialinio būsto plėtra Šilutės rajono savivaldybėje</t>
  </si>
  <si>
    <t>Konkretus 2021–2027 m. Europos Sąjungos investicijų programos uždavinys "4.9. Skatinti marginalizuotų bendruomenių, mažas pajamas gaunančių mažų ūkių ir nepalankioje padėtyje esančių grupių, įskaitant specialiųjų poreikių turinčius asmenis, socialinę ir ekonominę įtrauktį vykdant integruotus veiksmus, be kita ko, teikti aprūpinimą būstu ir socialines paslaugas (Europos regioninės plėtros fondas (toliau – ERPF)"</t>
  </si>
  <si>
    <t>Naujų arba modernizuotų socialinių būstų talpumas</t>
  </si>
  <si>
    <t>P.B.2.0065</t>
  </si>
  <si>
    <t>Asmenys</t>
  </si>
  <si>
    <t>Naujų arba modernizuotų socialinių būstų naudotojų skaičius per metus</t>
  </si>
  <si>
    <t>R.B.2.2067</t>
  </si>
  <si>
    <t>Naudotojai per metus</t>
  </si>
  <si>
    <t>Lietuvos Respublikos socialinės apsaugos ir darbo ministerija</t>
  </si>
  <si>
    <t>Centrinė projektų valdymo agentūra</t>
  </si>
  <si>
    <t>23-402-P</t>
  </si>
  <si>
    <t>Socialinio būsto fondo plėtra Klaipėdos regione II</t>
  </si>
  <si>
    <t>Socialinio būsto plėtra Klaipėdos rajono savivaldybėje</t>
  </si>
  <si>
    <t>23-403-P</t>
  </si>
  <si>
    <t>Socialinio būsto fondo plėtra Klaipėdos regione III</t>
  </si>
  <si>
    <t>Socialinio būsto plėtra Kretingos rajono savivaldybėje</t>
  </si>
  <si>
    <t>Kretingos  rajono savivaldybės administracija</t>
  </si>
  <si>
    <t>Socialinio būsto fondo plėtra Klaipėdos regione IV</t>
  </si>
  <si>
    <t>23-404-P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</si>
</sst>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
    <numFmt numFmtId="165" formatCode="yyyy/mm"/>
  </numFmts>
  <fonts count="21" x14ac:knownFonts="1">
    <font>
      <sz val="11"/>
      <color theme="1"/>
      <name val="Calibri"/>
      <family val="2"/>
      <charset val="186"/>
      <scheme val="minor"/>
    </font>
    <font>
      <i/>
      <sz val="9"/>
      <color theme="1"/>
      <name val="Times New Roman"/>
      <family val="1"/>
      <charset val="186"/>
    </font>
    <font>
      <i/>
      <sz val="10"/>
      <color theme="1"/>
      <name val="Times New Roman"/>
      <family val="1"/>
      <charset val="186"/>
    </font>
    <font>
      <b/>
      <i/>
      <sz val="9"/>
      <color theme="1"/>
      <name val="Times New Roman"/>
      <family val="1"/>
      <charset val="186"/>
    </font>
    <font>
      <sz val="10"/>
      <color theme="1"/>
      <name val="Times New Roman"/>
      <family val="1"/>
      <charset val="186"/>
    </font>
    <font>
      <b/>
      <sz val="10"/>
      <color theme="1"/>
      <name val="Times New Roman"/>
      <family val="1"/>
      <charset val="186"/>
    </font>
    <font>
      <b/>
      <i/>
      <sz val="9"/>
      <name val="Times New Roman"/>
      <family val="1"/>
      <charset val="186"/>
    </font>
    <font>
      <b/>
      <sz val="10"/>
      <name val="Times New Roman"/>
      <family val="1"/>
      <charset val="186"/>
    </font>
    <font>
      <sz val="10"/>
      <name val="Times New Roman"/>
      <family val="1"/>
      <charset val="186"/>
    </font>
    <font>
      <i/>
      <sz val="9"/>
      <name val="Times New Roman"/>
      <family val="1"/>
      <charset val="186"/>
    </font>
    <font>
      <i/>
      <sz val="9"/>
      <color rgb="FFFF0000"/>
      <name val="Times New Roman"/>
      <family val="1"/>
      <charset val="186"/>
    </font>
    <font>
      <i/>
      <sz val="10"/>
      <name val="Times New Roman"/>
      <family val="1"/>
      <charset val="186"/>
    </font>
    <font>
      <sz val="9"/>
      <color theme="1"/>
      <name val="Times New Roman"/>
      <family val="1"/>
      <charset val="186"/>
    </font>
    <font>
      <sz val="11"/>
      <color theme="1"/>
      <name val="Calibri"/>
      <family val="2"/>
      <charset val="186"/>
      <scheme val="minor"/>
    </font>
    <font>
      <sz val="11"/>
      <color rgb="FF9C0006"/>
      <name val="Calibri"/>
      <family val="2"/>
      <charset val="186"/>
      <scheme val="minor"/>
    </font>
    <font>
      <b/>
      <sz val="11"/>
      <color theme="1"/>
      <name val="Calibri"/>
      <family val="2"/>
      <charset val="186"/>
      <scheme val="minor"/>
    </font>
    <font>
      <b/>
      <sz val="11"/>
      <name val="Calibri"/>
      <family val="2"/>
      <charset val="186"/>
      <scheme val="minor"/>
    </font>
    <font>
      <sz val="11"/>
      <name val="Calibri"/>
      <family val="2"/>
      <charset val="186"/>
      <scheme val="minor"/>
    </font>
    <font>
      <sz val="9"/>
      <color theme="1"/>
      <name val="Times New Roman"/>
      <family val="1"/>
    </font>
    <font>
      <sz val="9"/>
      <name val="Times New Roman"/>
      <family val="1"/>
    </font>
    <font>
      <sz val="9"/>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FFCC"/>
      </patternFill>
    </fill>
    <fill>
      <patternFill patternType="solid">
        <fgColor theme="4"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rgb="FFB2B2B2"/>
      </bottom>
      <diagonal/>
    </border>
    <border>
      <left/>
      <right style="thin">
        <color rgb="FFB2B2B2"/>
      </right>
      <top style="thin">
        <color rgb="FFB2B2B2"/>
      </top>
      <bottom style="thin">
        <color rgb="FFB2B2B2"/>
      </bottom>
      <diagonal/>
    </border>
    <border>
      <left style="thin">
        <color indexed="64"/>
      </left>
      <right style="thin">
        <color indexed="64"/>
      </right>
      <top/>
      <bottom/>
      <diagonal/>
    </border>
    <border>
      <left style="thin">
        <color indexed="64"/>
      </left>
      <right style="thin">
        <color indexed="64"/>
      </right>
      <top style="thin">
        <color rgb="FFB2B2B2"/>
      </top>
      <bottom style="thin">
        <color rgb="FFB2B2B2"/>
      </bottom>
      <diagonal/>
    </border>
    <border>
      <left style="thin">
        <color indexed="64"/>
      </left>
      <right style="thin">
        <color indexed="64"/>
      </right>
      <top style="thin">
        <color rgb="FFB2B2B2"/>
      </top>
      <bottom style="thin">
        <color indexed="64"/>
      </bottom>
      <diagonal/>
    </border>
    <border>
      <left/>
      <right style="thin">
        <color indexed="64"/>
      </right>
      <top style="thin">
        <color indexed="64"/>
      </top>
      <bottom style="thin">
        <color rgb="FFB2B2B2"/>
      </bottom>
      <diagonal/>
    </border>
    <border>
      <left/>
      <right style="thin">
        <color indexed="64"/>
      </right>
      <top style="thin">
        <color rgb="FFB2B2B2"/>
      </top>
      <bottom style="thin">
        <color rgb="FFB2B2B2"/>
      </bottom>
      <diagonal/>
    </border>
    <border>
      <left/>
      <right style="thin">
        <color indexed="64"/>
      </right>
      <top style="thin">
        <color rgb="FFB2B2B2"/>
      </top>
      <bottom style="thin">
        <color indexed="64"/>
      </bottom>
      <diagonal/>
    </border>
    <border>
      <left style="thin">
        <color rgb="FFB2B2B2"/>
      </left>
      <right/>
      <top/>
      <bottom style="thin">
        <color rgb="FFB2B2B2"/>
      </bottom>
      <diagonal/>
    </border>
    <border>
      <left style="thin">
        <color rgb="FFB2B2B2"/>
      </left>
      <right/>
      <top style="thin">
        <color rgb="FFB2B2B2"/>
      </top>
      <bottom style="thin">
        <color rgb="FFB2B2B2"/>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4" fillId="3" borderId="0" applyNumberFormat="0" applyBorder="0" applyAlignment="0" applyProtection="0"/>
    <xf numFmtId="0" fontId="13" fillId="4" borderId="7" applyNumberFormat="0" applyFont="0" applyAlignment="0" applyProtection="0"/>
  </cellStyleXfs>
  <cellXfs count="181">
    <xf numFmtId="0" fontId="0" fillId="0" borderId="0" xfId="0"/>
    <xf numFmtId="0" fontId="4" fillId="0" borderId="0" xfId="0" applyFont="1"/>
    <xf numFmtId="0" fontId="2" fillId="0" borderId="1" xfId="0" applyFont="1" applyBorder="1" applyAlignment="1">
      <alignment horizontal="center"/>
    </xf>
    <xf numFmtId="0" fontId="5" fillId="0" borderId="1" xfId="0" applyFont="1" applyBorder="1" applyAlignment="1">
      <alignment horizontal="center" vertical="center" wrapText="1"/>
    </xf>
    <xf numFmtId="0" fontId="1" fillId="0" borderId="1" xfId="0" applyFont="1" applyBorder="1" applyAlignment="1">
      <alignment horizontal="center" vertical="top" wrapText="1"/>
    </xf>
    <xf numFmtId="0" fontId="6" fillId="0" borderId="1" xfId="0" applyFont="1" applyBorder="1" applyAlignment="1">
      <alignment horizontal="center" vertical="top" wrapText="1"/>
    </xf>
    <xf numFmtId="0" fontId="3" fillId="0" borderId="1" xfId="0" applyFont="1" applyBorder="1" applyAlignment="1">
      <alignment horizontal="center" vertical="top" wrapText="1"/>
    </xf>
    <xf numFmtId="0" fontId="6" fillId="2" borderId="1" xfId="0" applyFont="1" applyFill="1" applyBorder="1" applyAlignment="1">
      <alignment horizontal="center" vertical="top" wrapText="1"/>
    </xf>
    <xf numFmtId="0" fontId="7" fillId="0" borderId="0" xfId="0" applyFont="1"/>
    <xf numFmtId="0" fontId="8" fillId="0" borderId="0" xfId="0" applyFont="1"/>
    <xf numFmtId="0" fontId="9" fillId="0" borderId="1" xfId="0" applyFont="1" applyBorder="1" applyAlignment="1">
      <alignment horizontal="center" vertical="top" wrapText="1"/>
    </xf>
    <xf numFmtId="0" fontId="7" fillId="0" borderId="1" xfId="0" applyFont="1" applyBorder="1" applyAlignment="1">
      <alignment horizontal="center" vertical="center" wrapText="1"/>
    </xf>
    <xf numFmtId="0" fontId="11" fillId="0" borderId="1" xfId="0" applyFont="1" applyBorder="1" applyAlignment="1">
      <alignment horizontal="center"/>
    </xf>
    <xf numFmtId="0" fontId="9" fillId="2" borderId="1" xfId="0" applyFont="1" applyFill="1" applyBorder="1" applyAlignment="1">
      <alignment horizontal="center" vertical="top" wrapText="1"/>
    </xf>
    <xf numFmtId="0" fontId="8" fillId="2" borderId="0" xfId="0" applyFont="1" applyFill="1"/>
    <xf numFmtId="0" fontId="14" fillId="0" borderId="0" xfId="1" applyFill="1"/>
    <xf numFmtId="0" fontId="0" fillId="0" borderId="0" xfId="0" applyAlignment="1">
      <alignment horizontal="left"/>
    </xf>
    <xf numFmtId="0" fontId="0" fillId="0" borderId="1" xfId="0" applyBorder="1"/>
    <xf numFmtId="0" fontId="15" fillId="5" borderId="1" xfId="0" applyFont="1" applyFill="1" applyBorder="1" applyAlignment="1">
      <alignment horizontal="center" vertical="top"/>
    </xf>
    <xf numFmtId="0" fontId="7" fillId="5" borderId="1" xfId="0" applyFont="1" applyFill="1" applyBorder="1" applyAlignment="1">
      <alignment horizontal="center" vertical="top" wrapText="1"/>
    </xf>
    <xf numFmtId="0" fontId="5" fillId="5" borderId="1" xfId="0" applyFont="1" applyFill="1" applyBorder="1" applyAlignment="1">
      <alignment horizontal="center" vertical="top" wrapText="1"/>
    </xf>
    <xf numFmtId="0" fontId="0" fillId="0" borderId="0" xfId="0" applyAlignment="1">
      <alignment vertical="top"/>
    </xf>
    <xf numFmtId="0" fontId="13" fillId="0" borderId="1" xfId="0" applyFont="1" applyBorder="1" applyAlignment="1">
      <alignment horizontal="center" vertical="top"/>
    </xf>
    <xf numFmtId="0" fontId="13" fillId="0" borderId="2" xfId="0" applyFont="1" applyBorder="1" applyAlignment="1">
      <alignment horizontal="center" vertical="top" wrapText="1"/>
    </xf>
    <xf numFmtId="0" fontId="13" fillId="0" borderId="3" xfId="0" applyFont="1" applyBorder="1" applyAlignment="1">
      <alignment horizontal="center" vertical="top" wrapText="1"/>
    </xf>
    <xf numFmtId="0" fontId="13" fillId="0" borderId="3" xfId="0" applyFont="1" applyBorder="1" applyAlignment="1">
      <alignment horizontal="center" vertical="top"/>
    </xf>
    <xf numFmtId="0" fontId="0" fillId="0" borderId="0" xfId="0" applyAlignment="1">
      <alignment horizontal="left" vertical="top"/>
    </xf>
    <xf numFmtId="14" fontId="0" fillId="0" borderId="0" xfId="0" applyNumberFormat="1" applyAlignment="1">
      <alignment horizontal="left" vertical="top"/>
    </xf>
    <xf numFmtId="14" fontId="0" fillId="0" borderId="0" xfId="0" applyNumberFormat="1" applyAlignment="1">
      <alignment vertical="top"/>
    </xf>
    <xf numFmtId="0" fontId="13" fillId="0" borderId="1" xfId="0" applyFont="1" applyBorder="1" applyAlignment="1">
      <alignment horizontal="center" vertical="top" wrapText="1"/>
    </xf>
    <xf numFmtId="4" fontId="13" fillId="0" borderId="10" xfId="0" applyNumberFormat="1" applyFont="1" applyBorder="1" applyAlignment="1">
      <alignment vertical="top"/>
    </xf>
    <xf numFmtId="164" fontId="13" fillId="0" borderId="10" xfId="0" applyNumberFormat="1" applyFont="1" applyBorder="1" applyAlignment="1">
      <alignment vertical="top"/>
    </xf>
    <xf numFmtId="4" fontId="13" fillId="0" borderId="3" xfId="0" applyNumberFormat="1" applyFont="1" applyBorder="1" applyAlignment="1">
      <alignment vertical="top"/>
    </xf>
    <xf numFmtId="164" fontId="13" fillId="0" borderId="3" xfId="0" applyNumberFormat="1" applyFont="1" applyBorder="1" applyAlignment="1">
      <alignment vertical="top"/>
    </xf>
    <xf numFmtId="0" fontId="13" fillId="0" borderId="10" xfId="0" applyFont="1" applyBorder="1" applyAlignment="1">
      <alignment vertical="top"/>
    </xf>
    <xf numFmtId="0" fontId="13" fillId="0" borderId="1" xfId="0" applyFont="1" applyBorder="1" applyAlignment="1">
      <alignment vertical="top" wrapText="1"/>
    </xf>
    <xf numFmtId="0" fontId="17" fillId="0" borderId="1" xfId="0" applyFont="1" applyBorder="1" applyAlignment="1">
      <alignment horizontal="center" vertical="top" wrapText="1"/>
    </xf>
    <xf numFmtId="0" fontId="13" fillId="0" borderId="3" xfId="0" applyFont="1" applyBorder="1" applyAlignment="1">
      <alignment vertical="top"/>
    </xf>
    <xf numFmtId="0" fontId="0" fillId="0" borderId="0" xfId="0" applyAlignment="1">
      <alignment horizontal="left" vertical="top" wrapText="1"/>
    </xf>
    <xf numFmtId="4" fontId="0" fillId="0" borderId="0" xfId="0" applyNumberFormat="1" applyAlignment="1">
      <alignment horizontal="left" vertical="top" wrapText="1"/>
    </xf>
    <xf numFmtId="4" fontId="0" fillId="0" borderId="0" xfId="0" applyNumberFormat="1" applyAlignment="1">
      <alignment horizontal="left" vertical="top"/>
    </xf>
    <xf numFmtId="4" fontId="0" fillId="0" borderId="0" xfId="0" applyNumberFormat="1"/>
    <xf numFmtId="0" fontId="0" fillId="0" borderId="22" xfId="0" applyBorder="1"/>
    <xf numFmtId="0" fontId="18" fillId="0" borderId="1" xfId="0" applyFont="1" applyBorder="1" applyAlignment="1">
      <alignment horizontal="left" vertical="top" wrapText="1"/>
    </xf>
    <xf numFmtId="0" fontId="4" fillId="0" borderId="0" xfId="0" applyFont="1" applyAlignment="1">
      <alignment horizontal="left"/>
    </xf>
    <xf numFmtId="0" fontId="12" fillId="0" borderId="1" xfId="0" applyFont="1" applyBorder="1" applyAlignment="1">
      <alignment horizontal="left" vertical="top"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2" xfId="0" applyFont="1" applyBorder="1" applyAlignment="1">
      <alignment horizontal="center"/>
    </xf>
    <xf numFmtId="0" fontId="11" fillId="0" borderId="2" xfId="0" applyFont="1" applyBorder="1" applyAlignment="1">
      <alignment horizontal="center"/>
    </xf>
    <xf numFmtId="0" fontId="12" fillId="0" borderId="1" xfId="0" applyFont="1"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0" fontId="4" fillId="2" borderId="1" xfId="0" applyFont="1" applyFill="1" applyBorder="1" applyAlignment="1">
      <alignment horizontal="center" vertical="center"/>
    </xf>
    <xf numFmtId="0" fontId="15" fillId="5" borderId="1" xfId="0" applyFont="1" applyFill="1" applyBorder="1" applyAlignment="1">
      <alignment horizontal="center" vertical="top" wrapText="1"/>
    </xf>
    <xf numFmtId="0" fontId="15" fillId="0" borderId="0" xfId="0" applyFont="1" applyAlignment="1">
      <alignment horizontal="center"/>
    </xf>
    <xf numFmtId="0" fontId="7" fillId="5" borderId="1" xfId="0" applyFont="1" applyFill="1" applyBorder="1" applyAlignment="1">
      <alignment horizontal="center" vertical="top" wrapText="1"/>
    </xf>
    <xf numFmtId="0" fontId="15" fillId="5" borderId="1" xfId="0" applyFont="1" applyFill="1" applyBorder="1" applyAlignment="1">
      <alignment horizontal="center" vertical="top"/>
    </xf>
    <xf numFmtId="0" fontId="5" fillId="5" borderId="1" xfId="0" applyFont="1" applyFill="1" applyBorder="1" applyAlignment="1">
      <alignment horizontal="center" vertical="top" wrapText="1"/>
    </xf>
    <xf numFmtId="0" fontId="5" fillId="5" borderId="1" xfId="0" applyFont="1" applyFill="1" applyBorder="1" applyAlignment="1">
      <alignment horizontal="center" vertical="top"/>
    </xf>
    <xf numFmtId="4" fontId="13" fillId="0" borderId="2" xfId="0" applyNumberFormat="1" applyFont="1" applyBorder="1" applyAlignment="1">
      <alignment horizontal="center" vertical="top"/>
    </xf>
    <xf numFmtId="4" fontId="13" fillId="0" borderId="10" xfId="0" applyNumberFormat="1" applyFont="1" applyBorder="1" applyAlignment="1">
      <alignment horizontal="center" vertical="top"/>
    </xf>
    <xf numFmtId="4" fontId="13" fillId="0" borderId="3" xfId="0" applyNumberFormat="1" applyFont="1" applyBorder="1" applyAlignment="1">
      <alignment horizontal="center" vertical="top"/>
    </xf>
    <xf numFmtId="0" fontId="13" fillId="0" borderId="1" xfId="0" applyFont="1" applyBorder="1" applyAlignment="1">
      <alignment horizontal="center" vertical="top"/>
    </xf>
    <xf numFmtId="0" fontId="13" fillId="0" borderId="2" xfId="0" applyFont="1" applyBorder="1" applyAlignment="1">
      <alignment horizontal="center" vertical="top"/>
    </xf>
    <xf numFmtId="0" fontId="13" fillId="0" borderId="2" xfId="0" applyFont="1" applyBorder="1" applyAlignment="1">
      <alignment horizontal="center" vertical="top" wrapText="1"/>
    </xf>
    <xf numFmtId="0" fontId="13" fillId="0" borderId="10" xfId="0" applyFont="1" applyBorder="1" applyAlignment="1">
      <alignment horizontal="center" vertical="top" wrapText="1"/>
    </xf>
    <xf numFmtId="0" fontId="13" fillId="0" borderId="3" xfId="0" applyFont="1" applyBorder="1" applyAlignment="1">
      <alignment horizontal="center" vertical="top" wrapText="1"/>
    </xf>
    <xf numFmtId="0" fontId="13" fillId="0" borderId="10" xfId="0" applyFont="1" applyBorder="1" applyAlignment="1">
      <alignment horizontal="center" vertical="top"/>
    </xf>
    <xf numFmtId="0" fontId="13" fillId="0" borderId="3" xfId="0" applyFont="1" applyBorder="1" applyAlignment="1">
      <alignment horizontal="center" vertical="top"/>
    </xf>
    <xf numFmtId="164" fontId="13" fillId="0" borderId="2" xfId="0" applyNumberFormat="1" applyFont="1" applyBorder="1" applyAlignment="1">
      <alignment horizontal="center" vertical="top"/>
    </xf>
    <xf numFmtId="164" fontId="13" fillId="0" borderId="10" xfId="0" applyNumberFormat="1" applyFont="1" applyBorder="1" applyAlignment="1">
      <alignment horizontal="center" vertical="top"/>
    </xf>
    <xf numFmtId="164" fontId="13" fillId="0" borderId="3" xfId="0" applyNumberFormat="1" applyFont="1" applyBorder="1" applyAlignment="1">
      <alignment horizontal="center" vertical="top"/>
    </xf>
    <xf numFmtId="164" fontId="16" fillId="0" borderId="8" xfId="2" applyNumberFormat="1" applyFont="1" applyFill="1" applyBorder="1" applyAlignment="1">
      <alignment horizontal="center" vertical="top"/>
    </xf>
    <xf numFmtId="164" fontId="16" fillId="0" borderId="11" xfId="2" applyNumberFormat="1" applyFont="1" applyFill="1" applyBorder="1" applyAlignment="1">
      <alignment horizontal="center" vertical="top"/>
    </xf>
    <xf numFmtId="164" fontId="16" fillId="0" borderId="12" xfId="2" applyNumberFormat="1" applyFont="1" applyFill="1" applyBorder="1" applyAlignment="1">
      <alignment horizontal="center" vertical="top"/>
    </xf>
    <xf numFmtId="164" fontId="16" fillId="0" borderId="9" xfId="2" applyNumberFormat="1" applyFont="1" applyFill="1" applyBorder="1" applyAlignment="1">
      <alignment horizontal="center" vertical="top"/>
    </xf>
    <xf numFmtId="0" fontId="15" fillId="0" borderId="2" xfId="0" applyFont="1" applyBorder="1" applyAlignment="1">
      <alignment horizontal="center" vertical="top" wrapText="1"/>
    </xf>
    <xf numFmtId="0" fontId="15" fillId="0" borderId="10" xfId="0" applyFont="1" applyBorder="1" applyAlignment="1">
      <alignment horizontal="center" vertical="top" wrapText="1"/>
    </xf>
    <xf numFmtId="0" fontId="15" fillId="0" borderId="3" xfId="0" applyFont="1" applyBorder="1" applyAlignment="1">
      <alignment horizontal="center" vertical="top" wrapText="1"/>
    </xf>
    <xf numFmtId="4" fontId="13" fillId="0" borderId="2" xfId="0" applyNumberFormat="1" applyFont="1" applyBorder="1" applyAlignment="1">
      <alignment horizontal="center" vertical="top" wrapText="1"/>
    </xf>
    <xf numFmtId="4" fontId="13" fillId="0" borderId="10" xfId="0" applyNumberFormat="1" applyFont="1" applyBorder="1" applyAlignment="1">
      <alignment horizontal="center" vertical="top" wrapText="1"/>
    </xf>
    <xf numFmtId="4" fontId="13" fillId="0" borderId="3" xfId="0" applyNumberFormat="1" applyFont="1" applyBorder="1" applyAlignment="1">
      <alignment horizontal="center" vertical="top" wrapText="1"/>
    </xf>
    <xf numFmtId="0" fontId="15" fillId="0" borderId="2" xfId="2" applyFont="1" applyFill="1" applyBorder="1" applyAlignment="1">
      <alignment horizontal="left" vertical="top" wrapText="1"/>
    </xf>
    <xf numFmtId="0" fontId="15" fillId="0" borderId="10" xfId="2" applyFont="1" applyFill="1" applyBorder="1" applyAlignment="1">
      <alignment horizontal="left" vertical="top" wrapText="1"/>
    </xf>
    <xf numFmtId="0" fontId="15" fillId="0" borderId="3" xfId="2" applyFont="1" applyFill="1" applyBorder="1" applyAlignment="1">
      <alignment horizontal="left" vertical="top" wrapText="1"/>
    </xf>
    <xf numFmtId="164" fontId="17" fillId="0" borderId="2" xfId="1" applyNumberFormat="1" applyFont="1" applyFill="1" applyBorder="1" applyAlignment="1">
      <alignment horizontal="center" vertical="top" wrapText="1"/>
    </xf>
    <xf numFmtId="164" fontId="17" fillId="0" borderId="10" xfId="1" applyNumberFormat="1" applyFont="1" applyFill="1" applyBorder="1" applyAlignment="1">
      <alignment horizontal="center" vertical="top" wrapText="1"/>
    </xf>
    <xf numFmtId="164" fontId="17" fillId="0" borderId="3" xfId="1" applyNumberFormat="1" applyFont="1" applyFill="1" applyBorder="1" applyAlignment="1">
      <alignment horizontal="center" vertical="top" wrapText="1"/>
    </xf>
    <xf numFmtId="164" fontId="17" fillId="0" borderId="2" xfId="1" applyNumberFormat="1" applyFont="1" applyFill="1" applyBorder="1" applyAlignment="1">
      <alignment horizontal="center" vertical="top"/>
    </xf>
    <xf numFmtId="164" fontId="17" fillId="0" borderId="10" xfId="1" applyNumberFormat="1" applyFont="1" applyFill="1" applyBorder="1" applyAlignment="1">
      <alignment horizontal="center" vertical="top"/>
    </xf>
    <xf numFmtId="164" fontId="17" fillId="0" borderId="3" xfId="1" applyNumberFormat="1" applyFont="1" applyFill="1" applyBorder="1" applyAlignment="1">
      <alignment horizontal="center" vertical="top"/>
    </xf>
    <xf numFmtId="0" fontId="13" fillId="0" borderId="1" xfId="0" applyFont="1" applyBorder="1" applyAlignment="1">
      <alignment horizontal="center" vertical="top" wrapText="1"/>
    </xf>
    <xf numFmtId="164" fontId="16" fillId="0" borderId="2" xfId="2" applyNumberFormat="1" applyFont="1" applyFill="1" applyBorder="1" applyAlignment="1">
      <alignment horizontal="center" vertical="top" wrapText="1"/>
    </xf>
    <xf numFmtId="164" fontId="16" fillId="0" borderId="10" xfId="2" applyNumberFormat="1" applyFont="1" applyFill="1" applyBorder="1" applyAlignment="1">
      <alignment horizontal="center" vertical="top" wrapText="1"/>
    </xf>
    <xf numFmtId="164" fontId="16" fillId="0" borderId="3" xfId="2" applyNumberFormat="1" applyFont="1" applyFill="1" applyBorder="1" applyAlignment="1">
      <alignment horizontal="center" vertical="top" wrapText="1"/>
    </xf>
    <xf numFmtId="164" fontId="16" fillId="0" borderId="13" xfId="2" applyNumberFormat="1" applyFont="1" applyFill="1" applyBorder="1" applyAlignment="1">
      <alignment horizontal="center" vertical="top"/>
    </xf>
    <xf numFmtId="164" fontId="16" fillId="0" borderId="14" xfId="2" applyNumberFormat="1" applyFont="1" applyFill="1" applyBorder="1" applyAlignment="1">
      <alignment horizontal="center" vertical="top"/>
    </xf>
    <xf numFmtId="164" fontId="16" fillId="0" borderId="15" xfId="2" applyNumberFormat="1" applyFont="1" applyFill="1" applyBorder="1" applyAlignment="1">
      <alignment horizontal="center" vertical="top"/>
    </xf>
    <xf numFmtId="164" fontId="16" fillId="0" borderId="16" xfId="2" applyNumberFormat="1" applyFont="1" applyFill="1" applyBorder="1" applyAlignment="1">
      <alignment horizontal="center" vertical="top"/>
    </xf>
    <xf numFmtId="164" fontId="16" fillId="0" borderId="17" xfId="2" applyNumberFormat="1" applyFont="1" applyFill="1" applyBorder="1" applyAlignment="1">
      <alignment horizontal="center" vertical="top"/>
    </xf>
    <xf numFmtId="0" fontId="13" fillId="0" borderId="4" xfId="0" applyFont="1" applyBorder="1" applyAlignment="1">
      <alignment horizontal="center" vertical="top" wrapText="1"/>
    </xf>
    <xf numFmtId="0" fontId="13" fillId="0" borderId="18" xfId="0" applyFont="1" applyBorder="1" applyAlignment="1">
      <alignment horizontal="center" vertical="top" wrapText="1"/>
    </xf>
    <xf numFmtId="0" fontId="13" fillId="0" borderId="19" xfId="0" applyFont="1" applyBorder="1" applyAlignment="1">
      <alignment horizontal="center" vertical="top" wrapText="1"/>
    </xf>
    <xf numFmtId="164" fontId="17" fillId="0" borderId="2" xfId="0" applyNumberFormat="1" applyFont="1" applyBorder="1" applyAlignment="1">
      <alignment horizontal="center" vertical="top"/>
    </xf>
    <xf numFmtId="164" fontId="17" fillId="0" borderId="10" xfId="0" applyNumberFormat="1" applyFont="1" applyBorder="1" applyAlignment="1">
      <alignment horizontal="center" vertical="top"/>
    </xf>
    <xf numFmtId="0" fontId="0" fillId="0" borderId="2" xfId="0" applyBorder="1" applyAlignment="1">
      <alignment horizontal="center" vertical="top" wrapText="1"/>
    </xf>
    <xf numFmtId="0" fontId="0" fillId="0" borderId="10" xfId="0" applyBorder="1" applyAlignment="1">
      <alignment horizontal="center" vertical="top" wrapText="1"/>
    </xf>
    <xf numFmtId="0" fontId="0" fillId="0" borderId="3" xfId="0" applyBorder="1" applyAlignment="1">
      <alignment horizontal="center" vertical="top" wrapText="1"/>
    </xf>
    <xf numFmtId="0" fontId="15" fillId="0" borderId="8" xfId="2" applyFont="1" applyFill="1" applyBorder="1" applyAlignment="1">
      <alignment horizontal="center" vertical="top" wrapText="1"/>
    </xf>
    <xf numFmtId="0" fontId="15" fillId="0" borderId="11" xfId="2" applyFont="1" applyFill="1" applyBorder="1" applyAlignment="1">
      <alignment horizontal="center" vertical="top" wrapText="1"/>
    </xf>
    <xf numFmtId="0" fontId="15" fillId="0" borderId="12" xfId="2" applyFont="1" applyFill="1" applyBorder="1" applyAlignment="1">
      <alignment horizontal="center" vertical="top" wrapText="1"/>
    </xf>
    <xf numFmtId="0" fontId="13" fillId="0" borderId="5" xfId="0" applyFont="1" applyBorder="1" applyAlignment="1">
      <alignment horizontal="center" vertical="top"/>
    </xf>
    <xf numFmtId="0" fontId="13" fillId="0" borderId="20" xfId="0" applyFont="1" applyBorder="1" applyAlignment="1">
      <alignment horizontal="center" vertical="top"/>
    </xf>
    <xf numFmtId="0" fontId="13" fillId="0" borderId="21" xfId="0" applyFont="1" applyBorder="1" applyAlignment="1">
      <alignment horizontal="center" vertical="top"/>
    </xf>
    <xf numFmtId="4" fontId="0" fillId="0" borderId="1" xfId="0" applyNumberFormat="1" applyBorder="1" applyAlignment="1">
      <alignment horizontal="center" vertical="top"/>
    </xf>
    <xf numFmtId="0" fontId="0" fillId="0" borderId="1" xfId="0" applyBorder="1" applyAlignment="1">
      <alignment horizontal="center" vertical="top"/>
    </xf>
    <xf numFmtId="164" fontId="16" fillId="0" borderId="2" xfId="2" applyNumberFormat="1" applyFont="1" applyFill="1" applyBorder="1" applyAlignment="1">
      <alignment horizontal="center" vertical="top"/>
    </xf>
    <xf numFmtId="164" fontId="16" fillId="0" borderId="10" xfId="2" applyNumberFormat="1" applyFont="1" applyFill="1" applyBorder="1" applyAlignment="1">
      <alignment horizontal="center" vertical="top"/>
    </xf>
    <xf numFmtId="164" fontId="16" fillId="0" borderId="3" xfId="2" applyNumberFormat="1" applyFont="1" applyFill="1" applyBorder="1" applyAlignment="1">
      <alignment horizontal="center" vertical="top"/>
    </xf>
    <xf numFmtId="0" fontId="15" fillId="0" borderId="1" xfId="0" applyFont="1" applyBorder="1" applyAlignment="1">
      <alignment horizontal="center" vertical="top" wrapText="1"/>
    </xf>
    <xf numFmtId="0" fontId="17" fillId="0" borderId="1" xfId="1" applyFont="1" applyFill="1" applyBorder="1" applyAlignment="1">
      <alignment horizontal="center" vertical="top" wrapText="1"/>
    </xf>
    <xf numFmtId="0" fontId="0" fillId="0" borderId="1" xfId="0" applyBorder="1" applyAlignment="1">
      <alignment horizontal="center" vertical="top" wrapText="1"/>
    </xf>
    <xf numFmtId="164" fontId="16" fillId="0" borderId="1" xfId="2" applyNumberFormat="1" applyFont="1" applyFill="1" applyBorder="1" applyAlignment="1">
      <alignment horizontal="center" vertical="top" wrapText="1"/>
    </xf>
    <xf numFmtId="0" fontId="5" fillId="0" borderId="0" xfId="0" applyFont="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8" fillId="0" borderId="0" xfId="0" applyFont="1" applyAlignment="1">
      <alignment horizont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 xfId="0" applyFont="1" applyBorder="1" applyAlignment="1">
      <alignment horizontal="center" vertical="center" wrapText="1"/>
    </xf>
    <xf numFmtId="0" fontId="12" fillId="0" borderId="2" xfId="0" applyFont="1" applyBorder="1" applyAlignment="1">
      <alignment horizontal="left" vertical="top" wrapText="1"/>
    </xf>
    <xf numFmtId="0" fontId="0" fillId="0" borderId="3" xfId="0" applyBorder="1" applyAlignment="1">
      <alignment horizontal="left" vertical="top" wrapText="1"/>
    </xf>
    <xf numFmtId="0" fontId="20" fillId="0" borderId="2" xfId="0" applyFont="1" applyBorder="1" applyAlignment="1">
      <alignment horizontal="left" vertical="top" wrapText="1"/>
    </xf>
    <xf numFmtId="4" fontId="12" fillId="0" borderId="2" xfId="0" applyNumberFormat="1" applyFont="1" applyBorder="1" applyAlignment="1">
      <alignment horizontal="left" vertical="top" wrapText="1"/>
    </xf>
    <xf numFmtId="0" fontId="20" fillId="2" borderId="2" xfId="0" applyFont="1" applyFill="1" applyBorder="1" applyAlignment="1">
      <alignment horizontal="left" vertical="top" wrapText="1"/>
    </xf>
    <xf numFmtId="17" fontId="12" fillId="0" borderId="2" xfId="0" applyNumberFormat="1" applyFont="1" applyBorder="1" applyAlignment="1">
      <alignment horizontal="left" vertical="top" wrapText="1"/>
    </xf>
    <xf numFmtId="4" fontId="20" fillId="0" borderId="2" xfId="0" applyNumberFormat="1" applyFont="1" applyBorder="1" applyAlignment="1">
      <alignment horizontal="left" vertical="top" wrapText="1"/>
    </xf>
    <xf numFmtId="0" fontId="19" fillId="0" borderId="2" xfId="0" applyFont="1" applyBorder="1" applyAlignment="1">
      <alignment horizontal="left" vertical="top" wrapText="1"/>
    </xf>
    <xf numFmtId="0" fontId="18" fillId="0" borderId="2" xfId="0" applyFont="1" applyBorder="1" applyAlignment="1">
      <alignment horizontal="left" vertical="top" wrapText="1"/>
    </xf>
    <xf numFmtId="0" fontId="8" fillId="0" borderId="1" xfId="0" applyFont="1" applyBorder="1" applyAlignment="1">
      <alignment horizontal="center" vertical="center" wrapText="1"/>
    </xf>
    <xf numFmtId="4" fontId="4" fillId="0" borderId="2" xfId="0" applyNumberFormat="1"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4" fontId="4" fillId="0" borderId="3" xfId="0" applyNumberFormat="1" applyFont="1" applyBorder="1" applyAlignment="1">
      <alignment horizontal="center" vertical="center"/>
    </xf>
    <xf numFmtId="165" fontId="4" fillId="0" borderId="2" xfId="0" applyNumberFormat="1" applyFont="1" applyBorder="1" applyAlignment="1">
      <alignment horizontal="center" vertical="center"/>
    </xf>
    <xf numFmtId="165" fontId="4" fillId="0" borderId="3" xfId="0" applyNumberFormat="1" applyFont="1" applyBorder="1" applyAlignment="1">
      <alignment horizontal="center" vertical="center"/>
    </xf>
    <xf numFmtId="0" fontId="2" fillId="0" borderId="2" xfId="0" applyFont="1" applyBorder="1" applyAlignment="1">
      <alignment horizontal="center"/>
    </xf>
    <xf numFmtId="0" fontId="2" fillId="0" borderId="10" xfId="0" applyFont="1" applyBorder="1" applyAlignment="1">
      <alignment horizontal="center"/>
    </xf>
    <xf numFmtId="0" fontId="2" fillId="0" borderId="3" xfId="0" applyFont="1" applyBorder="1" applyAlignment="1">
      <alignment horizontal="center"/>
    </xf>
    <xf numFmtId="4" fontId="4" fillId="2" borderId="2" xfId="0" applyNumberFormat="1" applyFont="1" applyFill="1" applyBorder="1" applyAlignment="1">
      <alignment horizontal="center" vertical="center"/>
    </xf>
    <xf numFmtId="4" fontId="4" fillId="2" borderId="3" xfId="0" applyNumberFormat="1" applyFont="1" applyFill="1" applyBorder="1" applyAlignment="1">
      <alignment horizontal="center" vertical="center"/>
    </xf>
    <xf numFmtId="165" fontId="4" fillId="2" borderId="2" xfId="0" applyNumberFormat="1" applyFont="1" applyFill="1" applyBorder="1" applyAlignment="1">
      <alignment horizontal="center" vertical="center"/>
    </xf>
    <xf numFmtId="165" fontId="4" fillId="2" borderId="3" xfId="0" applyNumberFormat="1"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4" fontId="4" fillId="0" borderId="10" xfId="0" applyNumberFormat="1" applyFont="1" applyBorder="1" applyAlignment="1">
      <alignment horizontal="center" vertical="center"/>
    </xf>
    <xf numFmtId="165" fontId="4" fillId="0" borderId="2" xfId="0" applyNumberFormat="1" applyFont="1" applyFill="1" applyBorder="1" applyAlignment="1">
      <alignment horizontal="center" vertical="center"/>
    </xf>
    <xf numFmtId="165" fontId="4" fillId="0" borderId="3" xfId="0" applyNumberFormat="1" applyFont="1" applyFill="1" applyBorder="1" applyAlignment="1">
      <alignment horizontal="center" vertical="center"/>
    </xf>
    <xf numFmtId="0" fontId="8" fillId="0" borderId="2" xfId="0" applyFont="1" applyBorder="1" applyAlignment="1">
      <alignment horizontal="center" vertical="center" wrapText="1"/>
    </xf>
    <xf numFmtId="165" fontId="4" fillId="0" borderId="10" xfId="0" applyNumberFormat="1" applyFont="1" applyBorder="1" applyAlignment="1">
      <alignment horizontal="center" vertical="center"/>
    </xf>
    <xf numFmtId="4" fontId="4" fillId="0" borderId="2" xfId="0" applyNumberFormat="1" applyFont="1" applyBorder="1" applyAlignment="1">
      <alignment horizontal="center" vertical="center" wrapText="1"/>
    </xf>
    <xf numFmtId="4" fontId="8" fillId="2" borderId="2" xfId="0" applyNumberFormat="1" applyFont="1" applyFill="1" applyBorder="1" applyAlignment="1">
      <alignment horizontal="center" vertical="center" wrapText="1"/>
    </xf>
    <xf numFmtId="4" fontId="4" fillId="0" borderId="3" xfId="0" applyNumberFormat="1" applyFont="1" applyBorder="1" applyAlignment="1">
      <alignment horizontal="center" vertical="center" wrapText="1"/>
    </xf>
    <xf numFmtId="4" fontId="8" fillId="2" borderId="3" xfId="0" applyNumberFormat="1" applyFont="1" applyFill="1" applyBorder="1" applyAlignment="1">
      <alignment horizontal="center" vertical="center" wrapText="1"/>
    </xf>
    <xf numFmtId="4" fontId="8" fillId="0" borderId="2"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4" fontId="8" fillId="0" borderId="3" xfId="0" applyNumberFormat="1" applyFont="1" applyBorder="1" applyAlignment="1">
      <alignment horizontal="center" vertical="center" wrapText="1"/>
    </xf>
    <xf numFmtId="165" fontId="4" fillId="0" borderId="3" xfId="0" applyNumberFormat="1" applyFont="1" applyBorder="1" applyAlignment="1">
      <alignment horizontal="center" vertical="center" wrapText="1"/>
    </xf>
    <xf numFmtId="0" fontId="8" fillId="0" borderId="3" xfId="0" applyFont="1" applyBorder="1" applyAlignment="1">
      <alignment horizontal="center" vertical="center" wrapText="1"/>
    </xf>
  </cellXfs>
  <cellStyles count="3">
    <cellStyle name="Bad" xfId="1" builtinId="27"/>
    <cellStyle name="Normal" xfId="0" builtinId="0"/>
    <cellStyle name="Note"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Q101"/>
  <sheetViews>
    <sheetView topLeftCell="A25" zoomScale="60" zoomScaleNormal="60" workbookViewId="0">
      <selection activeCell="R7" sqref="R7:R9"/>
    </sheetView>
  </sheetViews>
  <sheetFormatPr defaultColWidth="9.1796875" defaultRowHeight="13" x14ac:dyDescent="0.3"/>
  <cols>
    <col min="1" max="1" width="5" style="1" customWidth="1"/>
    <col min="2" max="2" width="21" style="1" customWidth="1"/>
    <col min="3" max="3" width="17.81640625" style="1" customWidth="1"/>
    <col min="4" max="5" width="13.81640625" style="1" customWidth="1"/>
    <col min="6" max="6" width="18.1796875" style="1" customWidth="1"/>
    <col min="7" max="7" width="52.54296875" style="1" customWidth="1"/>
    <col min="8" max="8" width="14.81640625" style="1" customWidth="1"/>
    <col min="9" max="9" width="13.81640625" style="1" customWidth="1"/>
    <col min="10" max="10" width="12.81640625" style="1" customWidth="1"/>
    <col min="11" max="11" width="10.54296875" style="1" customWidth="1"/>
    <col min="12" max="12" width="21.54296875" style="1" customWidth="1"/>
    <col min="13" max="14" width="10.54296875" style="1" customWidth="1"/>
    <col min="15" max="16" width="15.81640625" style="1" customWidth="1"/>
    <col min="17" max="17" width="18.54296875" style="1" customWidth="1"/>
    <col min="18" max="18" width="15.81640625" style="1" customWidth="1"/>
    <col min="19" max="21" width="14" style="1" customWidth="1"/>
    <col min="22" max="22" width="14.54296875" style="1" customWidth="1"/>
    <col min="23" max="23" width="11.1796875" style="1" customWidth="1"/>
    <col min="24" max="24" width="10" style="1" customWidth="1"/>
    <col min="25" max="25" width="11.81640625" style="1" customWidth="1"/>
    <col min="26" max="27" width="12.1796875" style="1" customWidth="1"/>
    <col min="28" max="29" width="11.1796875" style="1" customWidth="1"/>
    <col min="30" max="30" width="12.1796875" style="1" customWidth="1"/>
    <col min="31" max="31" width="19.81640625" style="1" customWidth="1"/>
    <col min="32" max="33" width="11.1796875" style="1" customWidth="1"/>
    <col min="34" max="34" width="24.1796875" style="1" customWidth="1"/>
    <col min="35" max="35" width="19.453125" style="1" customWidth="1"/>
    <col min="36" max="36" width="10.453125" style="1" customWidth="1"/>
    <col min="37" max="16384" width="9.1796875" style="1"/>
  </cols>
  <sheetData>
    <row r="1" spans="2:95" customFormat="1" ht="15.75" customHeight="1" x14ac:dyDescent="0.35">
      <c r="F1" s="15"/>
      <c r="AK1" s="16"/>
      <c r="AL1" s="16"/>
    </row>
    <row r="2" spans="2:95" customFormat="1" ht="15.75" customHeight="1" x14ac:dyDescent="0.35">
      <c r="F2" s="15"/>
      <c r="H2" s="55" t="s">
        <v>78</v>
      </c>
      <c r="I2" s="55"/>
      <c r="J2" s="55"/>
      <c r="K2" s="55"/>
      <c r="L2" s="55"/>
      <c r="AK2" s="16"/>
      <c r="AL2" s="16"/>
    </row>
    <row r="3" spans="2:95" customFormat="1" ht="15.75" customHeight="1" x14ac:dyDescent="0.35">
      <c r="F3" s="15"/>
      <c r="AK3" s="16"/>
      <c r="AL3" s="16"/>
    </row>
    <row r="4" spans="2:95" s="17" customFormat="1" ht="40.5" customHeight="1" x14ac:dyDescent="0.35">
      <c r="B4" s="54" t="s">
        <v>0</v>
      </c>
      <c r="C4" s="54" t="s">
        <v>79</v>
      </c>
      <c r="D4" s="54" t="s">
        <v>28</v>
      </c>
      <c r="E4" s="54" t="s">
        <v>80</v>
      </c>
      <c r="F4" s="54" t="s">
        <v>30</v>
      </c>
      <c r="G4" s="54" t="s">
        <v>3</v>
      </c>
      <c r="H4" s="54" t="s">
        <v>4</v>
      </c>
      <c r="I4" s="54" t="s">
        <v>81</v>
      </c>
      <c r="J4" s="57" t="s">
        <v>6</v>
      </c>
      <c r="K4" s="57"/>
      <c r="L4" s="57"/>
      <c r="M4" s="57"/>
      <c r="N4" s="54" t="s">
        <v>47</v>
      </c>
      <c r="O4" s="54" t="s">
        <v>82</v>
      </c>
      <c r="P4" s="56" t="s">
        <v>42</v>
      </c>
      <c r="Q4" s="56" t="s">
        <v>32</v>
      </c>
      <c r="R4" s="56" t="s">
        <v>37</v>
      </c>
      <c r="S4" s="56" t="s">
        <v>33</v>
      </c>
      <c r="T4" s="58" t="s">
        <v>55</v>
      </c>
      <c r="U4" s="58" t="s">
        <v>57</v>
      </c>
      <c r="V4" s="59" t="s">
        <v>59</v>
      </c>
      <c r="W4" s="59"/>
      <c r="X4" s="59"/>
      <c r="Y4" s="59"/>
      <c r="Z4" s="59"/>
      <c r="AA4" s="59"/>
      <c r="AB4" s="58" t="s">
        <v>69</v>
      </c>
      <c r="AC4" s="56" t="s">
        <v>75</v>
      </c>
      <c r="AD4" s="58" t="s">
        <v>77</v>
      </c>
      <c r="AE4" s="58"/>
      <c r="AF4" s="58"/>
      <c r="AG4" s="58" t="s">
        <v>27</v>
      </c>
      <c r="AH4" s="58" t="s">
        <v>36</v>
      </c>
      <c r="AI4" s="58" t="s">
        <v>34</v>
      </c>
      <c r="AJ4" s="58" t="s">
        <v>35</v>
      </c>
      <c r="AK4" s="16"/>
      <c r="AL4" s="16"/>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row>
    <row r="5" spans="2:95" s="17" customFormat="1" ht="84" customHeight="1" x14ac:dyDescent="0.35">
      <c r="B5" s="54"/>
      <c r="C5" s="54"/>
      <c r="D5" s="54"/>
      <c r="E5" s="54"/>
      <c r="F5" s="54"/>
      <c r="G5" s="54"/>
      <c r="H5" s="54"/>
      <c r="I5" s="54"/>
      <c r="J5" s="20" t="s">
        <v>7</v>
      </c>
      <c r="K5" s="20" t="s">
        <v>8</v>
      </c>
      <c r="L5" s="20" t="s">
        <v>9</v>
      </c>
      <c r="M5" s="19" t="s">
        <v>10</v>
      </c>
      <c r="N5" s="54"/>
      <c r="O5" s="54"/>
      <c r="P5" s="56"/>
      <c r="Q5" s="56"/>
      <c r="R5" s="56"/>
      <c r="S5" s="56"/>
      <c r="T5" s="58"/>
      <c r="U5" s="58"/>
      <c r="V5" s="20" t="s">
        <v>61</v>
      </c>
      <c r="W5" s="20" t="s">
        <v>62</v>
      </c>
      <c r="X5" s="20" t="s">
        <v>15</v>
      </c>
      <c r="Y5" s="20" t="s">
        <v>63</v>
      </c>
      <c r="Z5" s="20" t="s">
        <v>60</v>
      </c>
      <c r="AA5" s="20" t="s">
        <v>25</v>
      </c>
      <c r="AB5" s="58"/>
      <c r="AC5" s="56"/>
      <c r="AD5" s="20" t="s">
        <v>16</v>
      </c>
      <c r="AE5" s="20" t="s">
        <v>17</v>
      </c>
      <c r="AF5" s="20" t="s">
        <v>26</v>
      </c>
      <c r="AG5" s="58"/>
      <c r="AH5" s="58"/>
      <c r="AI5" s="58"/>
      <c r="AJ5" s="58"/>
      <c r="AK5" s="16"/>
      <c r="AL5" s="16"/>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row>
    <row r="6" spans="2:95" s="17" customFormat="1" ht="14.5" x14ac:dyDescent="0.35">
      <c r="B6" s="18">
        <v>1</v>
      </c>
      <c r="C6" s="18">
        <v>2</v>
      </c>
      <c r="D6" s="18">
        <v>3</v>
      </c>
      <c r="E6" s="18">
        <v>4</v>
      </c>
      <c r="F6" s="18">
        <v>5</v>
      </c>
      <c r="G6" s="18">
        <v>6</v>
      </c>
      <c r="H6" s="18">
        <v>7</v>
      </c>
      <c r="I6" s="18">
        <v>8</v>
      </c>
      <c r="J6" s="18">
        <v>9</v>
      </c>
      <c r="K6" s="18">
        <v>10</v>
      </c>
      <c r="L6" s="18">
        <v>11</v>
      </c>
      <c r="M6" s="18">
        <v>12</v>
      </c>
      <c r="N6" s="18">
        <v>13</v>
      </c>
      <c r="O6" s="18">
        <v>14</v>
      </c>
      <c r="P6" s="18">
        <v>15</v>
      </c>
      <c r="Q6" s="18">
        <v>16</v>
      </c>
      <c r="R6" s="18">
        <v>17</v>
      </c>
      <c r="S6" s="18">
        <v>18</v>
      </c>
      <c r="T6" s="18">
        <v>19</v>
      </c>
      <c r="U6" s="18">
        <v>20</v>
      </c>
      <c r="V6" s="18">
        <v>21</v>
      </c>
      <c r="W6" s="18">
        <v>22</v>
      </c>
      <c r="X6" s="18">
        <v>23</v>
      </c>
      <c r="Y6" s="18">
        <v>24</v>
      </c>
      <c r="Z6" s="18">
        <v>25</v>
      </c>
      <c r="AA6" s="18">
        <v>26</v>
      </c>
      <c r="AB6" s="18">
        <v>27</v>
      </c>
      <c r="AC6" s="18">
        <v>28</v>
      </c>
      <c r="AD6" s="18">
        <v>29</v>
      </c>
      <c r="AE6" s="18">
        <v>30</v>
      </c>
      <c r="AF6" s="18">
        <v>31</v>
      </c>
      <c r="AG6" s="18">
        <v>32</v>
      </c>
      <c r="AH6" s="18">
        <v>33</v>
      </c>
      <c r="AI6" s="18">
        <v>34</v>
      </c>
      <c r="AJ6" s="18">
        <v>35</v>
      </c>
      <c r="AK6" s="16"/>
      <c r="AL6" s="1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row>
    <row r="7" spans="2:95" s="21" customFormat="1" ht="70.5" customHeight="1" x14ac:dyDescent="0.35">
      <c r="B7" s="63" t="s">
        <v>83</v>
      </c>
      <c r="C7" s="65" t="s">
        <v>84</v>
      </c>
      <c r="D7" s="65" t="s">
        <v>85</v>
      </c>
      <c r="E7" s="65" t="s">
        <v>86</v>
      </c>
      <c r="F7" s="65" t="s">
        <v>87</v>
      </c>
      <c r="G7" s="65" t="s">
        <v>88</v>
      </c>
      <c r="H7" s="64" t="s">
        <v>89</v>
      </c>
      <c r="I7" s="64" t="s">
        <v>89</v>
      </c>
      <c r="J7" s="24" t="s">
        <v>90</v>
      </c>
      <c r="K7" s="25" t="s">
        <v>91</v>
      </c>
      <c r="L7" s="25" t="s">
        <v>92</v>
      </c>
      <c r="M7" s="25">
        <v>5770</v>
      </c>
      <c r="N7" s="65" t="s">
        <v>93</v>
      </c>
      <c r="O7" s="65" t="s">
        <v>94</v>
      </c>
      <c r="P7" s="65" t="s">
        <v>95</v>
      </c>
      <c r="Q7" s="65" t="s">
        <v>96</v>
      </c>
      <c r="R7" s="65" t="s">
        <v>97</v>
      </c>
      <c r="S7" s="65" t="s">
        <v>98</v>
      </c>
      <c r="T7" s="60">
        <f>U7</f>
        <v>1066977.8600000001</v>
      </c>
      <c r="U7" s="60">
        <f>V7+Y7</f>
        <v>1066977.8600000001</v>
      </c>
      <c r="V7" s="60">
        <f>986000</f>
        <v>986000</v>
      </c>
      <c r="W7" s="60"/>
      <c r="X7" s="60"/>
      <c r="Y7" s="60">
        <f>80977.86</f>
        <v>80977.86</v>
      </c>
      <c r="Z7" s="60"/>
      <c r="AA7" s="60"/>
      <c r="AB7" s="60">
        <f>93022.14</f>
        <v>93022.14</v>
      </c>
      <c r="AC7" s="60" t="s">
        <v>99</v>
      </c>
      <c r="AD7" s="60"/>
      <c r="AE7" s="60">
        <f>U7</f>
        <v>1066977.8600000001</v>
      </c>
      <c r="AF7" s="60"/>
      <c r="AG7" s="60"/>
      <c r="AH7" s="73">
        <v>45139</v>
      </c>
      <c r="AI7" s="76">
        <v>45200</v>
      </c>
      <c r="AJ7" s="70"/>
      <c r="AK7" s="26"/>
      <c r="AL7" s="27"/>
      <c r="AM7" s="28"/>
    </row>
    <row r="8" spans="2:95" s="21" customFormat="1" ht="70.5" customHeight="1" x14ac:dyDescent="0.35">
      <c r="B8" s="63"/>
      <c r="C8" s="66"/>
      <c r="D8" s="66"/>
      <c r="E8" s="66"/>
      <c r="F8" s="66"/>
      <c r="G8" s="66"/>
      <c r="H8" s="68"/>
      <c r="I8" s="68"/>
      <c r="J8" s="29" t="s">
        <v>100</v>
      </c>
      <c r="K8" s="22" t="s">
        <v>101</v>
      </c>
      <c r="L8" s="29" t="s">
        <v>102</v>
      </c>
      <c r="M8" s="22">
        <v>2500</v>
      </c>
      <c r="N8" s="66"/>
      <c r="O8" s="66"/>
      <c r="P8" s="66"/>
      <c r="Q8" s="66"/>
      <c r="R8" s="66"/>
      <c r="S8" s="66"/>
      <c r="T8" s="61"/>
      <c r="U8" s="61"/>
      <c r="V8" s="61"/>
      <c r="W8" s="61"/>
      <c r="X8" s="61"/>
      <c r="Y8" s="61"/>
      <c r="Z8" s="61"/>
      <c r="AA8" s="61"/>
      <c r="AB8" s="61"/>
      <c r="AC8" s="61"/>
      <c r="AD8" s="61"/>
      <c r="AE8" s="61"/>
      <c r="AF8" s="61"/>
      <c r="AG8" s="61"/>
      <c r="AH8" s="74"/>
      <c r="AI8" s="76"/>
      <c r="AJ8" s="71"/>
      <c r="AK8" s="26"/>
      <c r="AL8" s="26"/>
    </row>
    <row r="9" spans="2:95" s="21" customFormat="1" ht="101.5" x14ac:dyDescent="0.35">
      <c r="B9" s="64"/>
      <c r="C9" s="67"/>
      <c r="D9" s="67"/>
      <c r="E9" s="67"/>
      <c r="F9" s="67"/>
      <c r="G9" s="67"/>
      <c r="H9" s="69"/>
      <c r="I9" s="69"/>
      <c r="J9" s="29" t="s">
        <v>103</v>
      </c>
      <c r="K9" s="22" t="s">
        <v>104</v>
      </c>
      <c r="L9" s="29" t="s">
        <v>105</v>
      </c>
      <c r="M9" s="22">
        <v>350</v>
      </c>
      <c r="N9" s="67"/>
      <c r="O9" s="67"/>
      <c r="P9" s="67"/>
      <c r="Q9" s="67"/>
      <c r="R9" s="67"/>
      <c r="S9" s="67"/>
      <c r="T9" s="62"/>
      <c r="U9" s="62"/>
      <c r="V9" s="62"/>
      <c r="W9" s="62"/>
      <c r="X9" s="62"/>
      <c r="Y9" s="62"/>
      <c r="Z9" s="62"/>
      <c r="AA9" s="62"/>
      <c r="AB9" s="62"/>
      <c r="AC9" s="62"/>
      <c r="AD9" s="62"/>
      <c r="AE9" s="62"/>
      <c r="AF9" s="62"/>
      <c r="AG9" s="62"/>
      <c r="AH9" s="75"/>
      <c r="AI9" s="76"/>
      <c r="AJ9" s="72"/>
      <c r="AK9" s="26"/>
      <c r="AL9" s="26"/>
    </row>
    <row r="10" spans="2:95" s="21" customFormat="1" ht="45" customHeight="1" x14ac:dyDescent="0.35">
      <c r="B10" s="64" t="s">
        <v>106</v>
      </c>
      <c r="C10" s="77" t="s">
        <v>107</v>
      </c>
      <c r="D10" s="65" t="s">
        <v>108</v>
      </c>
      <c r="E10" s="65" t="s">
        <v>109</v>
      </c>
      <c r="F10" s="65" t="s">
        <v>110</v>
      </c>
      <c r="G10" s="65" t="s">
        <v>88</v>
      </c>
      <c r="H10" s="64" t="s">
        <v>89</v>
      </c>
      <c r="I10" s="64" t="s">
        <v>89</v>
      </c>
      <c r="J10" s="29" t="s">
        <v>111</v>
      </c>
      <c r="K10" s="22" t="s">
        <v>112</v>
      </c>
      <c r="L10" s="29" t="s">
        <v>113</v>
      </c>
      <c r="M10" s="22">
        <v>664</v>
      </c>
      <c r="N10" s="64" t="s">
        <v>93</v>
      </c>
      <c r="O10" s="65" t="s">
        <v>114</v>
      </c>
      <c r="P10" s="64" t="s">
        <v>95</v>
      </c>
      <c r="Q10" s="64" t="s">
        <v>96</v>
      </c>
      <c r="R10" s="64" t="s">
        <v>97</v>
      </c>
      <c r="S10" s="64" t="s">
        <v>98</v>
      </c>
      <c r="T10" s="30">
        <f>U10</f>
        <v>164097.42000000001</v>
      </c>
      <c r="U10" s="80">
        <f>V10+Y10</f>
        <v>164097.42000000001</v>
      </c>
      <c r="V10" s="80">
        <f>150000</f>
        <v>150000</v>
      </c>
      <c r="W10" s="80"/>
      <c r="X10" s="64"/>
      <c r="Y10" s="80">
        <f>14097.42</f>
        <v>14097.42</v>
      </c>
      <c r="Z10" s="80"/>
      <c r="AA10" s="64"/>
      <c r="AB10" s="80">
        <f>12373.17</f>
        <v>12373.17</v>
      </c>
      <c r="AC10" s="64" t="s">
        <v>99</v>
      </c>
      <c r="AD10" s="80"/>
      <c r="AE10" s="80">
        <f>U10</f>
        <v>164097.42000000001</v>
      </c>
      <c r="AF10" s="64"/>
      <c r="AG10" s="64"/>
      <c r="AH10" s="86">
        <v>45078</v>
      </c>
      <c r="AI10" s="89">
        <v>45139</v>
      </c>
      <c r="AJ10" s="31"/>
      <c r="AK10" s="26"/>
      <c r="AL10" s="26"/>
    </row>
    <row r="11" spans="2:95" s="21" customFormat="1" ht="203" x14ac:dyDescent="0.35">
      <c r="B11" s="68"/>
      <c r="C11" s="78"/>
      <c r="D11" s="66"/>
      <c r="E11" s="66"/>
      <c r="F11" s="66"/>
      <c r="G11" s="66"/>
      <c r="H11" s="68"/>
      <c r="I11" s="68"/>
      <c r="J11" s="29" t="s">
        <v>115</v>
      </c>
      <c r="K11" s="22" t="s">
        <v>116</v>
      </c>
      <c r="L11" s="22" t="s">
        <v>117</v>
      </c>
      <c r="M11" s="22">
        <v>80</v>
      </c>
      <c r="N11" s="68"/>
      <c r="O11" s="66"/>
      <c r="P11" s="68"/>
      <c r="Q11" s="68"/>
      <c r="R11" s="68"/>
      <c r="S11" s="68"/>
      <c r="T11" s="30"/>
      <c r="U11" s="81"/>
      <c r="V11" s="81"/>
      <c r="W11" s="81"/>
      <c r="X11" s="68"/>
      <c r="Y11" s="81"/>
      <c r="Z11" s="81"/>
      <c r="AA11" s="68"/>
      <c r="AB11" s="81"/>
      <c r="AC11" s="68"/>
      <c r="AD11" s="81"/>
      <c r="AE11" s="81"/>
      <c r="AF11" s="68"/>
      <c r="AG11" s="68"/>
      <c r="AH11" s="87"/>
      <c r="AI11" s="90"/>
      <c r="AJ11" s="31"/>
      <c r="AK11" s="26"/>
      <c r="AL11" s="26"/>
    </row>
    <row r="12" spans="2:95" s="21" customFormat="1" ht="32.25" customHeight="1" x14ac:dyDescent="0.35">
      <c r="B12" s="68"/>
      <c r="C12" s="78"/>
      <c r="D12" s="66"/>
      <c r="E12" s="66"/>
      <c r="F12" s="66"/>
      <c r="G12" s="66"/>
      <c r="H12" s="68"/>
      <c r="I12" s="68"/>
      <c r="J12" s="29" t="s">
        <v>118</v>
      </c>
      <c r="K12" s="22" t="s">
        <v>91</v>
      </c>
      <c r="L12" s="22" t="s">
        <v>92</v>
      </c>
      <c r="M12" s="22">
        <v>664</v>
      </c>
      <c r="N12" s="68"/>
      <c r="O12" s="66"/>
      <c r="P12" s="68"/>
      <c r="Q12" s="68"/>
      <c r="R12" s="68"/>
      <c r="S12" s="68"/>
      <c r="T12" s="30"/>
      <c r="U12" s="81"/>
      <c r="V12" s="81"/>
      <c r="W12" s="81"/>
      <c r="X12" s="68"/>
      <c r="Y12" s="81"/>
      <c r="Z12" s="81"/>
      <c r="AA12" s="68"/>
      <c r="AB12" s="81"/>
      <c r="AC12" s="68"/>
      <c r="AD12" s="81"/>
      <c r="AE12" s="81"/>
      <c r="AF12" s="68"/>
      <c r="AG12" s="68"/>
      <c r="AH12" s="87"/>
      <c r="AI12" s="90"/>
      <c r="AJ12" s="31"/>
      <c r="AK12" s="26"/>
      <c r="AL12" s="26"/>
    </row>
    <row r="13" spans="2:95" s="21" customFormat="1" ht="59.25" customHeight="1" x14ac:dyDescent="0.35">
      <c r="B13" s="68"/>
      <c r="C13" s="78"/>
      <c r="D13" s="66"/>
      <c r="E13" s="66"/>
      <c r="F13" s="66"/>
      <c r="G13" s="66"/>
      <c r="H13" s="68"/>
      <c r="I13" s="68"/>
      <c r="J13" s="29" t="s">
        <v>119</v>
      </c>
      <c r="K13" s="22" t="s">
        <v>120</v>
      </c>
      <c r="L13" s="22" t="s">
        <v>121</v>
      </c>
      <c r="M13" s="22">
        <v>1</v>
      </c>
      <c r="N13" s="68"/>
      <c r="O13" s="66"/>
      <c r="P13" s="68"/>
      <c r="Q13" s="68"/>
      <c r="R13" s="68"/>
      <c r="S13" s="68"/>
      <c r="T13" s="30"/>
      <c r="U13" s="81"/>
      <c r="V13" s="81"/>
      <c r="W13" s="81"/>
      <c r="X13" s="68"/>
      <c r="Y13" s="81"/>
      <c r="Z13" s="81"/>
      <c r="AA13" s="68"/>
      <c r="AB13" s="81"/>
      <c r="AC13" s="68"/>
      <c r="AD13" s="81"/>
      <c r="AE13" s="81"/>
      <c r="AF13" s="68"/>
      <c r="AG13" s="68"/>
      <c r="AH13" s="87"/>
      <c r="AI13" s="90"/>
      <c r="AJ13" s="31"/>
      <c r="AK13" s="26"/>
      <c r="AL13" s="26"/>
    </row>
    <row r="14" spans="2:95" s="21" customFormat="1" ht="101.5" x14ac:dyDescent="0.35">
      <c r="B14" s="69"/>
      <c r="C14" s="79"/>
      <c r="D14" s="67"/>
      <c r="E14" s="67"/>
      <c r="F14" s="67"/>
      <c r="G14" s="67"/>
      <c r="H14" s="69"/>
      <c r="I14" s="69"/>
      <c r="J14" s="29" t="s">
        <v>103</v>
      </c>
      <c r="K14" s="22" t="s">
        <v>104</v>
      </c>
      <c r="L14" s="29" t="s">
        <v>105</v>
      </c>
      <c r="M14" s="22">
        <v>112</v>
      </c>
      <c r="N14" s="69"/>
      <c r="O14" s="67"/>
      <c r="P14" s="69"/>
      <c r="Q14" s="69"/>
      <c r="R14" s="69"/>
      <c r="S14" s="69"/>
      <c r="T14" s="32"/>
      <c r="U14" s="82"/>
      <c r="V14" s="82"/>
      <c r="W14" s="82"/>
      <c r="X14" s="69"/>
      <c r="Y14" s="82"/>
      <c r="Z14" s="82"/>
      <c r="AA14" s="69"/>
      <c r="AB14" s="82"/>
      <c r="AC14" s="69"/>
      <c r="AD14" s="82"/>
      <c r="AE14" s="82"/>
      <c r="AF14" s="69"/>
      <c r="AG14" s="69"/>
      <c r="AH14" s="88"/>
      <c r="AI14" s="91"/>
      <c r="AJ14" s="33"/>
      <c r="AK14" s="26"/>
      <c r="AL14" s="26"/>
    </row>
    <row r="15" spans="2:95" s="21" customFormat="1" ht="158.5" customHeight="1" x14ac:dyDescent="0.35">
      <c r="B15" s="65" t="s">
        <v>122</v>
      </c>
      <c r="C15" s="83" t="s">
        <v>123</v>
      </c>
      <c r="D15" s="65" t="s">
        <v>124</v>
      </c>
      <c r="E15" s="65" t="s">
        <v>125</v>
      </c>
      <c r="F15" s="65" t="s">
        <v>126</v>
      </c>
      <c r="G15" s="65" t="s">
        <v>88</v>
      </c>
      <c r="H15" s="65" t="s">
        <v>89</v>
      </c>
      <c r="I15" s="65" t="s">
        <v>89</v>
      </c>
      <c r="J15" s="29" t="s">
        <v>111</v>
      </c>
      <c r="K15" s="29" t="s">
        <v>112</v>
      </c>
      <c r="L15" s="29" t="s">
        <v>113</v>
      </c>
      <c r="M15" s="29">
        <v>2300</v>
      </c>
      <c r="N15" s="65" t="s">
        <v>93</v>
      </c>
      <c r="O15" s="65" t="s">
        <v>127</v>
      </c>
      <c r="P15" s="65" t="s">
        <v>95</v>
      </c>
      <c r="Q15" s="65" t="s">
        <v>96</v>
      </c>
      <c r="R15" s="65" t="s">
        <v>97</v>
      </c>
      <c r="S15" s="65" t="s">
        <v>98</v>
      </c>
      <c r="T15" s="30">
        <f>U15</f>
        <v>2529473.38</v>
      </c>
      <c r="U15" s="60">
        <f>V15+Y15</f>
        <v>2529473.38</v>
      </c>
      <c r="V15" s="60">
        <f>2337500</f>
        <v>2337500</v>
      </c>
      <c r="W15" s="60" t="s">
        <v>128</v>
      </c>
      <c r="X15" s="65"/>
      <c r="Y15" s="60">
        <f>191973.38</f>
        <v>191973.38</v>
      </c>
      <c r="Z15" s="60"/>
      <c r="AA15" s="65"/>
      <c r="AB15" s="60">
        <f>220526.62</f>
        <v>220526.62</v>
      </c>
      <c r="AC15" s="65" t="s">
        <v>99</v>
      </c>
      <c r="AD15" s="60"/>
      <c r="AE15" s="60">
        <f>U15</f>
        <v>2529473.38</v>
      </c>
      <c r="AF15" s="65"/>
      <c r="AG15" s="65"/>
      <c r="AH15" s="93">
        <v>45139</v>
      </c>
      <c r="AI15" s="93">
        <v>45200</v>
      </c>
      <c r="AJ15" s="71"/>
      <c r="AK15" s="26"/>
      <c r="AL15" s="27"/>
      <c r="AM15" s="28"/>
    </row>
    <row r="16" spans="2:95" s="21" customFormat="1" ht="203" x14ac:dyDescent="0.35">
      <c r="B16" s="66"/>
      <c r="C16" s="84"/>
      <c r="D16" s="66"/>
      <c r="E16" s="66"/>
      <c r="F16" s="66"/>
      <c r="G16" s="66"/>
      <c r="H16" s="66"/>
      <c r="I16" s="66"/>
      <c r="J16" s="29" t="s">
        <v>115</v>
      </c>
      <c r="K16" s="29" t="s">
        <v>116</v>
      </c>
      <c r="L16" s="29" t="s">
        <v>117</v>
      </c>
      <c r="M16" s="29">
        <v>31</v>
      </c>
      <c r="N16" s="66"/>
      <c r="O16" s="66"/>
      <c r="P16" s="66"/>
      <c r="Q16" s="66"/>
      <c r="R16" s="66"/>
      <c r="S16" s="66"/>
      <c r="T16" s="34"/>
      <c r="U16" s="68"/>
      <c r="V16" s="61"/>
      <c r="W16" s="61"/>
      <c r="X16" s="66"/>
      <c r="Y16" s="61"/>
      <c r="Z16" s="61"/>
      <c r="AA16" s="66"/>
      <c r="AB16" s="61"/>
      <c r="AC16" s="66"/>
      <c r="AD16" s="61"/>
      <c r="AE16" s="61"/>
      <c r="AF16" s="66"/>
      <c r="AG16" s="66"/>
      <c r="AH16" s="94"/>
      <c r="AI16" s="94"/>
      <c r="AJ16" s="71"/>
      <c r="AK16" s="26"/>
      <c r="AL16" s="26"/>
    </row>
    <row r="17" spans="2:38" s="21" customFormat="1" ht="101.5" x14ac:dyDescent="0.35">
      <c r="B17" s="66"/>
      <c r="C17" s="84"/>
      <c r="D17" s="66"/>
      <c r="E17" s="66"/>
      <c r="F17" s="66"/>
      <c r="G17" s="66"/>
      <c r="H17" s="66"/>
      <c r="I17" s="66"/>
      <c r="J17" s="29" t="s">
        <v>118</v>
      </c>
      <c r="K17" s="29" t="s">
        <v>91</v>
      </c>
      <c r="L17" s="29" t="s">
        <v>92</v>
      </c>
      <c r="M17" s="29">
        <v>2600</v>
      </c>
      <c r="N17" s="66"/>
      <c r="O17" s="66"/>
      <c r="P17" s="66"/>
      <c r="Q17" s="66"/>
      <c r="R17" s="66"/>
      <c r="S17" s="66"/>
      <c r="T17" s="34"/>
      <c r="U17" s="68"/>
      <c r="V17" s="61"/>
      <c r="W17" s="61"/>
      <c r="X17" s="66"/>
      <c r="Y17" s="61"/>
      <c r="Z17" s="61"/>
      <c r="AA17" s="66"/>
      <c r="AB17" s="61"/>
      <c r="AC17" s="66"/>
      <c r="AD17" s="61"/>
      <c r="AE17" s="61"/>
      <c r="AF17" s="66"/>
      <c r="AG17" s="66"/>
      <c r="AH17" s="94"/>
      <c r="AI17" s="94"/>
      <c r="AJ17" s="71"/>
      <c r="AK17" s="26"/>
      <c r="AL17" s="26"/>
    </row>
    <row r="18" spans="2:38" s="21" customFormat="1" ht="174" x14ac:dyDescent="0.35">
      <c r="B18" s="66"/>
      <c r="C18" s="84"/>
      <c r="D18" s="66"/>
      <c r="E18" s="66"/>
      <c r="F18" s="66"/>
      <c r="G18" s="66"/>
      <c r="H18" s="66"/>
      <c r="I18" s="66"/>
      <c r="J18" s="29" t="s">
        <v>119</v>
      </c>
      <c r="K18" s="29" t="s">
        <v>120</v>
      </c>
      <c r="L18" s="29" t="s">
        <v>121</v>
      </c>
      <c r="M18" s="29">
        <v>5</v>
      </c>
      <c r="N18" s="66"/>
      <c r="O18" s="66"/>
      <c r="P18" s="66"/>
      <c r="Q18" s="66"/>
      <c r="R18" s="66"/>
      <c r="S18" s="66"/>
      <c r="T18" s="34"/>
      <c r="U18" s="68"/>
      <c r="V18" s="61"/>
      <c r="W18" s="61"/>
      <c r="X18" s="66"/>
      <c r="Y18" s="61"/>
      <c r="Z18" s="61"/>
      <c r="AA18" s="66"/>
      <c r="AB18" s="61"/>
      <c r="AC18" s="66"/>
      <c r="AD18" s="61"/>
      <c r="AE18" s="61"/>
      <c r="AF18" s="66"/>
      <c r="AG18" s="66"/>
      <c r="AH18" s="94"/>
      <c r="AI18" s="94"/>
      <c r="AJ18" s="71"/>
      <c r="AK18" s="26"/>
      <c r="AL18" s="26"/>
    </row>
    <row r="19" spans="2:38" s="21" customFormat="1" ht="145" x14ac:dyDescent="0.35">
      <c r="B19" s="66"/>
      <c r="C19" s="84"/>
      <c r="D19" s="66"/>
      <c r="E19" s="66"/>
      <c r="F19" s="66"/>
      <c r="G19" s="66"/>
      <c r="H19" s="66"/>
      <c r="I19" s="66"/>
      <c r="J19" s="35" t="s">
        <v>129</v>
      </c>
      <c r="K19" s="36" t="s">
        <v>130</v>
      </c>
      <c r="L19" s="29" t="s">
        <v>105</v>
      </c>
      <c r="M19" s="29">
        <v>60</v>
      </c>
      <c r="N19" s="66"/>
      <c r="O19" s="66"/>
      <c r="P19" s="66"/>
      <c r="Q19" s="66"/>
      <c r="R19" s="66"/>
      <c r="S19" s="66"/>
      <c r="T19" s="34"/>
      <c r="U19" s="68"/>
      <c r="V19" s="61"/>
      <c r="W19" s="61"/>
      <c r="X19" s="66"/>
      <c r="Y19" s="61"/>
      <c r="Z19" s="61"/>
      <c r="AA19" s="66"/>
      <c r="AB19" s="61"/>
      <c r="AC19" s="66"/>
      <c r="AD19" s="61"/>
      <c r="AE19" s="61"/>
      <c r="AF19" s="66"/>
      <c r="AG19" s="66"/>
      <c r="AH19" s="94"/>
      <c r="AI19" s="94"/>
      <c r="AJ19" s="71"/>
      <c r="AK19" s="26"/>
      <c r="AL19" s="26"/>
    </row>
    <row r="20" spans="2:38" s="21" customFormat="1" ht="25.5" customHeight="1" x14ac:dyDescent="0.35">
      <c r="B20" s="67"/>
      <c r="C20" s="85"/>
      <c r="D20" s="67"/>
      <c r="E20" s="67"/>
      <c r="F20" s="67"/>
      <c r="G20" s="67"/>
      <c r="H20" s="67"/>
      <c r="I20" s="67"/>
      <c r="J20" s="35" t="s">
        <v>131</v>
      </c>
      <c r="K20" s="36" t="s">
        <v>132</v>
      </c>
      <c r="L20" s="29" t="s">
        <v>121</v>
      </c>
      <c r="M20" s="29">
        <v>4</v>
      </c>
      <c r="N20" s="67"/>
      <c r="O20" s="67"/>
      <c r="P20" s="67"/>
      <c r="Q20" s="67"/>
      <c r="R20" s="67"/>
      <c r="S20" s="67"/>
      <c r="T20" s="37"/>
      <c r="U20" s="69"/>
      <c r="V20" s="62"/>
      <c r="W20" s="62"/>
      <c r="X20" s="67"/>
      <c r="Y20" s="62"/>
      <c r="Z20" s="62"/>
      <c r="AA20" s="67"/>
      <c r="AB20" s="62"/>
      <c r="AC20" s="67"/>
      <c r="AD20" s="62"/>
      <c r="AE20" s="62"/>
      <c r="AF20" s="67"/>
      <c r="AG20" s="67"/>
      <c r="AH20" s="95"/>
      <c r="AI20" s="95"/>
      <c r="AJ20" s="72"/>
      <c r="AK20" s="26"/>
      <c r="AL20" s="26"/>
    </row>
    <row r="21" spans="2:38" s="21" customFormat="1" ht="101.5" x14ac:dyDescent="0.35">
      <c r="B21" s="92" t="s">
        <v>133</v>
      </c>
      <c r="C21" s="65" t="s">
        <v>134</v>
      </c>
      <c r="D21" s="65" t="s">
        <v>124</v>
      </c>
      <c r="E21" s="65" t="s">
        <v>125</v>
      </c>
      <c r="F21" s="65" t="s">
        <v>134</v>
      </c>
      <c r="G21" s="65" t="s">
        <v>88</v>
      </c>
      <c r="H21" s="65" t="s">
        <v>89</v>
      </c>
      <c r="I21" s="65" t="s">
        <v>89</v>
      </c>
      <c r="J21" s="29" t="s">
        <v>111</v>
      </c>
      <c r="K21" s="29" t="s">
        <v>112</v>
      </c>
      <c r="L21" s="29" t="s">
        <v>113</v>
      </c>
      <c r="M21" s="29">
        <v>94</v>
      </c>
      <c r="N21" s="65" t="s">
        <v>93</v>
      </c>
      <c r="O21" s="65" t="s">
        <v>114</v>
      </c>
      <c r="P21" s="65" t="s">
        <v>95</v>
      </c>
      <c r="Q21" s="65" t="s">
        <v>96</v>
      </c>
      <c r="R21" s="65" t="s">
        <v>97</v>
      </c>
      <c r="S21" s="65" t="s">
        <v>98</v>
      </c>
      <c r="T21" s="60">
        <f>U21</f>
        <v>2242664.79</v>
      </c>
      <c r="U21" s="60">
        <f>V21+Y21</f>
        <v>2242664.79</v>
      </c>
      <c r="V21" s="60">
        <f>2050000</f>
        <v>2050000</v>
      </c>
      <c r="W21" s="60" t="s">
        <v>128</v>
      </c>
      <c r="X21" s="65"/>
      <c r="Y21" s="60">
        <f>192664.79</f>
        <v>192664.79</v>
      </c>
      <c r="Z21" s="60"/>
      <c r="AA21" s="65"/>
      <c r="AB21" s="60">
        <f>169099.91</f>
        <v>169099.91</v>
      </c>
      <c r="AC21" s="65" t="s">
        <v>99</v>
      </c>
      <c r="AD21" s="60"/>
      <c r="AE21" s="60">
        <f>U21</f>
        <v>2242664.79</v>
      </c>
      <c r="AF21" s="65"/>
      <c r="AG21" s="65"/>
      <c r="AH21" s="73">
        <v>45444</v>
      </c>
      <c r="AI21" s="96">
        <v>45505</v>
      </c>
      <c r="AJ21" s="70"/>
      <c r="AK21" s="26"/>
      <c r="AL21" s="26"/>
    </row>
    <row r="22" spans="2:38" s="21" customFormat="1" ht="203" x14ac:dyDescent="0.35">
      <c r="B22" s="92"/>
      <c r="C22" s="66"/>
      <c r="D22" s="66"/>
      <c r="E22" s="66"/>
      <c r="F22" s="66"/>
      <c r="G22" s="66"/>
      <c r="H22" s="66"/>
      <c r="I22" s="66"/>
      <c r="J22" s="29" t="s">
        <v>115</v>
      </c>
      <c r="K22" s="29" t="s">
        <v>116</v>
      </c>
      <c r="L22" s="29" t="s">
        <v>117</v>
      </c>
      <c r="M22" s="29">
        <v>80</v>
      </c>
      <c r="N22" s="66"/>
      <c r="O22" s="66"/>
      <c r="P22" s="66"/>
      <c r="Q22" s="66"/>
      <c r="R22" s="66"/>
      <c r="S22" s="66"/>
      <c r="T22" s="68"/>
      <c r="U22" s="68"/>
      <c r="V22" s="61"/>
      <c r="W22" s="61"/>
      <c r="X22" s="66"/>
      <c r="Y22" s="61"/>
      <c r="Z22" s="61"/>
      <c r="AA22" s="66"/>
      <c r="AB22" s="61"/>
      <c r="AC22" s="66"/>
      <c r="AD22" s="61"/>
      <c r="AE22" s="61"/>
      <c r="AF22" s="66"/>
      <c r="AG22" s="66"/>
      <c r="AH22" s="74"/>
      <c r="AI22" s="97"/>
      <c r="AJ22" s="71"/>
      <c r="AK22" s="26"/>
      <c r="AL22" s="26"/>
    </row>
    <row r="23" spans="2:38" s="21" customFormat="1" ht="101.5" x14ac:dyDescent="0.35">
      <c r="B23" s="92"/>
      <c r="C23" s="66"/>
      <c r="D23" s="66"/>
      <c r="E23" s="66"/>
      <c r="F23" s="66"/>
      <c r="G23" s="66"/>
      <c r="H23" s="66"/>
      <c r="I23" s="66"/>
      <c r="J23" s="29" t="s">
        <v>118</v>
      </c>
      <c r="K23" s="29" t="s">
        <v>91</v>
      </c>
      <c r="L23" s="29" t="s">
        <v>92</v>
      </c>
      <c r="M23" s="29">
        <v>94</v>
      </c>
      <c r="N23" s="66"/>
      <c r="O23" s="66"/>
      <c r="P23" s="66"/>
      <c r="Q23" s="66"/>
      <c r="R23" s="66"/>
      <c r="S23" s="66"/>
      <c r="T23" s="68"/>
      <c r="U23" s="68"/>
      <c r="V23" s="61"/>
      <c r="W23" s="61"/>
      <c r="X23" s="66"/>
      <c r="Y23" s="61"/>
      <c r="Z23" s="61"/>
      <c r="AA23" s="66"/>
      <c r="AB23" s="61"/>
      <c r="AC23" s="66"/>
      <c r="AD23" s="61"/>
      <c r="AE23" s="61"/>
      <c r="AF23" s="66"/>
      <c r="AG23" s="66"/>
      <c r="AH23" s="74"/>
      <c r="AI23" s="97"/>
      <c r="AJ23" s="71"/>
      <c r="AK23" s="26"/>
      <c r="AL23" s="26"/>
    </row>
    <row r="24" spans="2:38" s="21" customFormat="1" ht="174" x14ac:dyDescent="0.35">
      <c r="B24" s="92"/>
      <c r="C24" s="67"/>
      <c r="D24" s="67"/>
      <c r="E24" s="67"/>
      <c r="F24" s="67"/>
      <c r="G24" s="67"/>
      <c r="H24" s="67"/>
      <c r="I24" s="67"/>
      <c r="J24" s="29" t="s">
        <v>119</v>
      </c>
      <c r="K24" s="29" t="s">
        <v>120</v>
      </c>
      <c r="L24" s="29" t="s">
        <v>121</v>
      </c>
      <c r="M24" s="29">
        <v>1</v>
      </c>
      <c r="N24" s="67"/>
      <c r="O24" s="67"/>
      <c r="P24" s="67"/>
      <c r="Q24" s="67"/>
      <c r="R24" s="67"/>
      <c r="S24" s="67"/>
      <c r="T24" s="69"/>
      <c r="U24" s="69"/>
      <c r="V24" s="62"/>
      <c r="W24" s="62"/>
      <c r="X24" s="67"/>
      <c r="Y24" s="62"/>
      <c r="Z24" s="62"/>
      <c r="AA24" s="67"/>
      <c r="AB24" s="62"/>
      <c r="AC24" s="67"/>
      <c r="AD24" s="62"/>
      <c r="AE24" s="62"/>
      <c r="AF24" s="67"/>
      <c r="AG24" s="67"/>
      <c r="AH24" s="75"/>
      <c r="AI24" s="98"/>
      <c r="AJ24" s="72"/>
      <c r="AK24" s="26"/>
      <c r="AL24" s="26"/>
    </row>
    <row r="25" spans="2:38" s="21" customFormat="1" ht="75" customHeight="1" x14ac:dyDescent="0.35">
      <c r="B25" s="92" t="s">
        <v>135</v>
      </c>
      <c r="C25" s="65" t="s">
        <v>136</v>
      </c>
      <c r="D25" s="65" t="s">
        <v>124</v>
      </c>
      <c r="E25" s="65" t="s">
        <v>125</v>
      </c>
      <c r="F25" s="65" t="s">
        <v>136</v>
      </c>
      <c r="G25" s="65" t="s">
        <v>88</v>
      </c>
      <c r="H25" s="65" t="s">
        <v>89</v>
      </c>
      <c r="I25" s="65" t="s">
        <v>89</v>
      </c>
      <c r="J25" s="35" t="s">
        <v>137</v>
      </c>
      <c r="K25" s="36" t="s">
        <v>138</v>
      </c>
      <c r="L25" s="29" t="s">
        <v>102</v>
      </c>
      <c r="M25" s="29">
        <v>330</v>
      </c>
      <c r="N25" s="65" t="s">
        <v>93</v>
      </c>
      <c r="O25" s="65" t="s">
        <v>139</v>
      </c>
      <c r="P25" s="65" t="s">
        <v>95</v>
      </c>
      <c r="Q25" s="65" t="s">
        <v>96</v>
      </c>
      <c r="R25" s="65" t="s">
        <v>97</v>
      </c>
      <c r="S25" s="65" t="s">
        <v>98</v>
      </c>
      <c r="T25" s="60">
        <f>U25</f>
        <v>13019403.02</v>
      </c>
      <c r="U25" s="60">
        <f>V25+Y25</f>
        <v>13019403.02</v>
      </c>
      <c r="V25" s="60">
        <f>12424000</f>
        <v>12424000</v>
      </c>
      <c r="W25" s="60" t="s">
        <v>128</v>
      </c>
      <c r="X25" s="65"/>
      <c r="Y25" s="60">
        <f>595403.02</f>
        <v>595403.02</v>
      </c>
      <c r="Z25" s="60"/>
      <c r="AA25" s="65"/>
      <c r="AB25" s="60">
        <f>1597068.98</f>
        <v>1597068.98</v>
      </c>
      <c r="AC25" s="65" t="s">
        <v>99</v>
      </c>
      <c r="AD25" s="60"/>
      <c r="AE25" s="60">
        <f>U25</f>
        <v>13019403.02</v>
      </c>
      <c r="AF25" s="65"/>
      <c r="AG25" s="65"/>
      <c r="AH25" s="99">
        <v>45108</v>
      </c>
      <c r="AI25" s="73">
        <v>45170</v>
      </c>
      <c r="AJ25" s="70"/>
      <c r="AK25" s="26"/>
      <c r="AL25" s="26"/>
    </row>
    <row r="26" spans="2:38" s="21" customFormat="1" ht="63" customHeight="1" x14ac:dyDescent="0.35">
      <c r="B26" s="92"/>
      <c r="C26" s="66"/>
      <c r="D26" s="66"/>
      <c r="E26" s="66"/>
      <c r="F26" s="66"/>
      <c r="G26" s="66"/>
      <c r="H26" s="66"/>
      <c r="I26" s="66"/>
      <c r="J26" s="35" t="s">
        <v>140</v>
      </c>
      <c r="K26" s="36" t="s">
        <v>141</v>
      </c>
      <c r="L26" s="29" t="s">
        <v>142</v>
      </c>
      <c r="M26" s="29">
        <v>330</v>
      </c>
      <c r="N26" s="66"/>
      <c r="O26" s="66"/>
      <c r="P26" s="66"/>
      <c r="Q26" s="66"/>
      <c r="R26" s="66"/>
      <c r="S26" s="66"/>
      <c r="T26" s="68"/>
      <c r="U26" s="68"/>
      <c r="V26" s="61"/>
      <c r="W26" s="61"/>
      <c r="X26" s="66"/>
      <c r="Y26" s="61"/>
      <c r="Z26" s="61"/>
      <c r="AA26" s="66"/>
      <c r="AB26" s="61"/>
      <c r="AC26" s="66"/>
      <c r="AD26" s="61"/>
      <c r="AE26" s="61"/>
      <c r="AF26" s="66"/>
      <c r="AG26" s="66"/>
      <c r="AH26" s="100"/>
      <c r="AI26" s="74"/>
      <c r="AJ26" s="71"/>
      <c r="AK26" s="26"/>
      <c r="AL26" s="26"/>
    </row>
    <row r="27" spans="2:38" s="21" customFormat="1" ht="45.75" customHeight="1" x14ac:dyDescent="0.35">
      <c r="B27" s="92"/>
      <c r="C27" s="67"/>
      <c r="D27" s="67"/>
      <c r="E27" s="67"/>
      <c r="F27" s="67"/>
      <c r="G27" s="67"/>
      <c r="H27" s="67"/>
      <c r="I27" s="67"/>
      <c r="J27" s="35" t="s">
        <v>143</v>
      </c>
      <c r="K27" s="36" t="s">
        <v>144</v>
      </c>
      <c r="L27" s="29" t="s">
        <v>121</v>
      </c>
      <c r="M27" s="29">
        <v>330</v>
      </c>
      <c r="N27" s="67"/>
      <c r="O27" s="67"/>
      <c r="P27" s="67"/>
      <c r="Q27" s="67"/>
      <c r="R27" s="67"/>
      <c r="S27" s="67"/>
      <c r="T27" s="69"/>
      <c r="U27" s="69"/>
      <c r="V27" s="62"/>
      <c r="W27" s="62"/>
      <c r="X27" s="67"/>
      <c r="Y27" s="62"/>
      <c r="Z27" s="62"/>
      <c r="AA27" s="67"/>
      <c r="AB27" s="62"/>
      <c r="AC27" s="67"/>
      <c r="AD27" s="62"/>
      <c r="AE27" s="62"/>
      <c r="AF27" s="67"/>
      <c r="AG27" s="67"/>
      <c r="AH27" s="100"/>
      <c r="AI27" s="75"/>
      <c r="AJ27" s="72"/>
      <c r="AK27" s="26"/>
      <c r="AL27" s="26"/>
    </row>
    <row r="28" spans="2:38" s="21" customFormat="1" ht="116" x14ac:dyDescent="0.35">
      <c r="B28" s="92" t="s">
        <v>145</v>
      </c>
      <c r="C28" s="65" t="s">
        <v>146</v>
      </c>
      <c r="D28" s="65" t="s">
        <v>124</v>
      </c>
      <c r="E28" s="65" t="s">
        <v>125</v>
      </c>
      <c r="F28" s="101" t="s">
        <v>146</v>
      </c>
      <c r="G28" s="65" t="s">
        <v>88</v>
      </c>
      <c r="H28" s="65" t="s">
        <v>89</v>
      </c>
      <c r="I28" s="65" t="s">
        <v>89</v>
      </c>
      <c r="J28" s="35" t="s">
        <v>140</v>
      </c>
      <c r="K28" s="36" t="s">
        <v>141</v>
      </c>
      <c r="L28" s="29" t="s">
        <v>142</v>
      </c>
      <c r="M28" s="29">
        <v>10</v>
      </c>
      <c r="N28" s="65" t="s">
        <v>93</v>
      </c>
      <c r="O28" s="65" t="s">
        <v>114</v>
      </c>
      <c r="P28" s="65" t="s">
        <v>95</v>
      </c>
      <c r="Q28" s="65" t="s">
        <v>96</v>
      </c>
      <c r="R28" s="65" t="s">
        <v>97</v>
      </c>
      <c r="S28" s="65" t="s">
        <v>98</v>
      </c>
      <c r="T28" s="60">
        <f>U28</f>
        <v>492292.22</v>
      </c>
      <c r="U28" s="60">
        <f>V28+Y28</f>
        <v>492292.22</v>
      </c>
      <c r="V28" s="60">
        <f>450000</f>
        <v>450000</v>
      </c>
      <c r="W28" s="60" t="s">
        <v>147</v>
      </c>
      <c r="X28" s="65"/>
      <c r="Y28" s="60">
        <f>42292.22</f>
        <v>42292.22</v>
      </c>
      <c r="Z28" s="60"/>
      <c r="AA28" s="65"/>
      <c r="AB28" s="60">
        <f>37119.54</f>
        <v>37119.54</v>
      </c>
      <c r="AC28" s="65" t="s">
        <v>99</v>
      </c>
      <c r="AD28" s="60"/>
      <c r="AE28" s="60">
        <f>U28</f>
        <v>492292.22</v>
      </c>
      <c r="AF28" s="65"/>
      <c r="AG28" s="65"/>
      <c r="AH28" s="104">
        <v>45536</v>
      </c>
      <c r="AI28" s="104">
        <v>45597</v>
      </c>
      <c r="AJ28" s="70"/>
      <c r="AK28" s="26"/>
      <c r="AL28" s="26"/>
    </row>
    <row r="29" spans="2:38" s="21" customFormat="1" ht="116" x14ac:dyDescent="0.35">
      <c r="B29" s="92"/>
      <c r="C29" s="66"/>
      <c r="D29" s="66"/>
      <c r="E29" s="66"/>
      <c r="F29" s="102"/>
      <c r="G29" s="66"/>
      <c r="H29" s="66"/>
      <c r="I29" s="66"/>
      <c r="J29" s="35" t="s">
        <v>137</v>
      </c>
      <c r="K29" s="36" t="s">
        <v>138</v>
      </c>
      <c r="L29" s="29" t="s">
        <v>102</v>
      </c>
      <c r="M29" s="29">
        <v>10</v>
      </c>
      <c r="N29" s="66"/>
      <c r="O29" s="66"/>
      <c r="P29" s="66"/>
      <c r="Q29" s="66"/>
      <c r="R29" s="66"/>
      <c r="S29" s="66"/>
      <c r="T29" s="68"/>
      <c r="U29" s="68"/>
      <c r="V29" s="61"/>
      <c r="W29" s="61"/>
      <c r="X29" s="66"/>
      <c r="Y29" s="61"/>
      <c r="Z29" s="61"/>
      <c r="AA29" s="66"/>
      <c r="AB29" s="61"/>
      <c r="AC29" s="66"/>
      <c r="AD29" s="61"/>
      <c r="AE29" s="61"/>
      <c r="AF29" s="66"/>
      <c r="AG29" s="66"/>
      <c r="AH29" s="105"/>
      <c r="AI29" s="105"/>
      <c r="AJ29" s="71"/>
      <c r="AK29" s="26"/>
      <c r="AL29" s="26"/>
    </row>
    <row r="30" spans="2:38" s="21" customFormat="1" ht="80.5" customHeight="1" x14ac:dyDescent="0.35">
      <c r="B30" s="92"/>
      <c r="C30" s="67"/>
      <c r="D30" s="67"/>
      <c r="E30" s="67"/>
      <c r="F30" s="103"/>
      <c r="G30" s="67"/>
      <c r="H30" s="67"/>
      <c r="I30" s="67"/>
      <c r="J30" s="35" t="s">
        <v>143</v>
      </c>
      <c r="K30" s="36" t="s">
        <v>144</v>
      </c>
      <c r="L30" s="29" t="s">
        <v>121</v>
      </c>
      <c r="M30" s="29">
        <v>10</v>
      </c>
      <c r="N30" s="67"/>
      <c r="O30" s="67"/>
      <c r="P30" s="67"/>
      <c r="Q30" s="67"/>
      <c r="R30" s="67"/>
      <c r="S30" s="67"/>
      <c r="T30" s="69"/>
      <c r="U30" s="69"/>
      <c r="V30" s="62"/>
      <c r="W30" s="62"/>
      <c r="X30" s="67"/>
      <c r="Y30" s="62"/>
      <c r="Z30" s="62"/>
      <c r="AA30" s="67"/>
      <c r="AB30" s="62"/>
      <c r="AC30" s="67"/>
      <c r="AD30" s="62"/>
      <c r="AE30" s="62"/>
      <c r="AF30" s="67"/>
      <c r="AG30" s="67"/>
      <c r="AH30" s="105"/>
      <c r="AI30" s="105"/>
      <c r="AJ30" s="72"/>
      <c r="AK30" s="26"/>
      <c r="AL30" s="26"/>
    </row>
    <row r="31" spans="2:38" s="38" customFormat="1" ht="100.5" customHeight="1" x14ac:dyDescent="0.35">
      <c r="B31" s="106" t="s">
        <v>148</v>
      </c>
      <c r="C31" s="109" t="s">
        <v>149</v>
      </c>
      <c r="D31" s="106" t="s">
        <v>108</v>
      </c>
      <c r="E31" s="106" t="s">
        <v>109</v>
      </c>
      <c r="F31" s="106" t="s">
        <v>150</v>
      </c>
      <c r="G31" s="106" t="s">
        <v>88</v>
      </c>
      <c r="H31" s="92" t="s">
        <v>89</v>
      </c>
      <c r="I31" s="92" t="s">
        <v>89</v>
      </c>
      <c r="J31" s="29" t="s">
        <v>151</v>
      </c>
      <c r="K31" s="22" t="s">
        <v>112</v>
      </c>
      <c r="L31" s="29" t="s">
        <v>102</v>
      </c>
      <c r="M31" s="22">
        <v>3270</v>
      </c>
      <c r="N31" s="64" t="s">
        <v>93</v>
      </c>
      <c r="O31" s="65" t="s">
        <v>152</v>
      </c>
      <c r="P31" s="64" t="s">
        <v>95</v>
      </c>
      <c r="Q31" s="64" t="s">
        <v>96</v>
      </c>
      <c r="R31" s="64" t="s">
        <v>97</v>
      </c>
      <c r="S31" s="64" t="s">
        <v>98</v>
      </c>
      <c r="T31" s="39">
        <f>U31</f>
        <v>2536640.5</v>
      </c>
      <c r="U31" s="60">
        <f>V31+Y31</f>
        <v>2536640.5</v>
      </c>
      <c r="V31" s="60">
        <f>2300000</f>
        <v>2300000</v>
      </c>
      <c r="W31" s="60"/>
      <c r="X31" s="64"/>
      <c r="Y31" s="60">
        <f>236640.5</f>
        <v>236640.5</v>
      </c>
      <c r="Z31" s="60"/>
      <c r="AA31" s="64"/>
      <c r="AB31" s="60">
        <f>169241.85</f>
        <v>169241.85</v>
      </c>
      <c r="AC31" s="64" t="s">
        <v>99</v>
      </c>
      <c r="AD31" s="60"/>
      <c r="AE31" s="60">
        <f>U31</f>
        <v>2536640.5</v>
      </c>
      <c r="AF31" s="64"/>
      <c r="AG31" s="112"/>
      <c r="AH31" s="93">
        <v>45139</v>
      </c>
      <c r="AI31" s="117">
        <v>45200</v>
      </c>
      <c r="AJ31" s="106"/>
    </row>
    <row r="32" spans="2:38" s="26" customFormat="1" ht="203" x14ac:dyDescent="0.35">
      <c r="B32" s="107"/>
      <c r="C32" s="110"/>
      <c r="D32" s="107"/>
      <c r="E32" s="107"/>
      <c r="F32" s="107"/>
      <c r="G32" s="107"/>
      <c r="H32" s="92"/>
      <c r="I32" s="92"/>
      <c r="J32" s="29" t="s">
        <v>153</v>
      </c>
      <c r="K32" s="22" t="s">
        <v>154</v>
      </c>
      <c r="L32" s="22" t="s">
        <v>155</v>
      </c>
      <c r="M32" s="22">
        <v>6.3</v>
      </c>
      <c r="N32" s="68"/>
      <c r="O32" s="66"/>
      <c r="P32" s="68"/>
      <c r="Q32" s="68"/>
      <c r="R32" s="68"/>
      <c r="S32" s="68"/>
      <c r="T32" s="40"/>
      <c r="U32" s="61"/>
      <c r="V32" s="61"/>
      <c r="W32" s="61"/>
      <c r="X32" s="68"/>
      <c r="Y32" s="61"/>
      <c r="Z32" s="61"/>
      <c r="AA32" s="68"/>
      <c r="AB32" s="61"/>
      <c r="AC32" s="68"/>
      <c r="AD32" s="61"/>
      <c r="AE32" s="61"/>
      <c r="AF32" s="68"/>
      <c r="AG32" s="113"/>
      <c r="AH32" s="94"/>
      <c r="AI32" s="118"/>
      <c r="AJ32" s="107"/>
    </row>
    <row r="33" spans="2:38" s="26" customFormat="1" ht="101.5" x14ac:dyDescent="0.35">
      <c r="B33" s="107"/>
      <c r="C33" s="110"/>
      <c r="D33" s="107"/>
      <c r="E33" s="107"/>
      <c r="F33" s="107"/>
      <c r="G33" s="107"/>
      <c r="H33" s="92"/>
      <c r="I33" s="92"/>
      <c r="J33" s="29" t="s">
        <v>118</v>
      </c>
      <c r="K33" s="22" t="s">
        <v>91</v>
      </c>
      <c r="L33" s="22" t="s">
        <v>92</v>
      </c>
      <c r="M33" s="22">
        <v>3270</v>
      </c>
      <c r="N33" s="68"/>
      <c r="O33" s="66"/>
      <c r="P33" s="68"/>
      <c r="Q33" s="68"/>
      <c r="R33" s="68"/>
      <c r="S33" s="68"/>
      <c r="T33" s="40"/>
      <c r="U33" s="61"/>
      <c r="V33" s="61"/>
      <c r="W33" s="61"/>
      <c r="X33" s="68"/>
      <c r="Y33" s="61"/>
      <c r="Z33" s="61"/>
      <c r="AA33" s="68"/>
      <c r="AB33" s="61"/>
      <c r="AC33" s="68"/>
      <c r="AD33" s="61"/>
      <c r="AE33" s="61"/>
      <c r="AF33" s="68"/>
      <c r="AG33" s="113"/>
      <c r="AH33" s="94"/>
      <c r="AI33" s="118"/>
      <c r="AJ33" s="107"/>
    </row>
    <row r="34" spans="2:38" s="26" customFormat="1" ht="61.5" customHeight="1" x14ac:dyDescent="0.35">
      <c r="B34" s="107"/>
      <c r="C34" s="110"/>
      <c r="D34" s="107"/>
      <c r="E34" s="107"/>
      <c r="F34" s="107"/>
      <c r="G34" s="107"/>
      <c r="H34" s="92"/>
      <c r="I34" s="92"/>
      <c r="J34" s="29" t="s">
        <v>119</v>
      </c>
      <c r="K34" s="22" t="s">
        <v>120</v>
      </c>
      <c r="L34" s="22" t="s">
        <v>156</v>
      </c>
      <c r="M34" s="22">
        <v>1</v>
      </c>
      <c r="N34" s="68"/>
      <c r="O34" s="66"/>
      <c r="P34" s="68"/>
      <c r="Q34" s="68"/>
      <c r="R34" s="68"/>
      <c r="S34" s="68"/>
      <c r="U34" s="61"/>
      <c r="V34" s="61"/>
      <c r="W34" s="61"/>
      <c r="X34" s="68"/>
      <c r="Y34" s="61"/>
      <c r="Z34" s="61"/>
      <c r="AA34" s="68"/>
      <c r="AB34" s="61"/>
      <c r="AC34" s="68"/>
      <c r="AD34" s="61"/>
      <c r="AE34" s="61"/>
      <c r="AF34" s="68"/>
      <c r="AG34" s="113"/>
      <c r="AH34" s="94"/>
      <c r="AI34" s="118"/>
      <c r="AJ34" s="107"/>
    </row>
    <row r="35" spans="2:38" customFormat="1" ht="44.25" customHeight="1" x14ac:dyDescent="0.35">
      <c r="B35" s="107"/>
      <c r="C35" s="110"/>
      <c r="D35" s="107"/>
      <c r="E35" s="107"/>
      <c r="F35" s="107"/>
      <c r="G35" s="107"/>
      <c r="H35" s="92"/>
      <c r="I35" s="92"/>
      <c r="J35" s="29" t="s">
        <v>157</v>
      </c>
      <c r="K35" s="22" t="s">
        <v>138</v>
      </c>
      <c r="L35" s="29" t="s">
        <v>102</v>
      </c>
      <c r="M35" s="22">
        <v>116</v>
      </c>
      <c r="N35" s="68"/>
      <c r="O35" s="66"/>
      <c r="P35" s="68"/>
      <c r="Q35" s="68"/>
      <c r="R35" s="68"/>
      <c r="S35" s="68"/>
      <c r="T35" s="21"/>
      <c r="U35" s="61"/>
      <c r="V35" s="61"/>
      <c r="W35" s="61"/>
      <c r="X35" s="68"/>
      <c r="Y35" s="61"/>
      <c r="Z35" s="61"/>
      <c r="AA35" s="68"/>
      <c r="AB35" s="61"/>
      <c r="AC35" s="68"/>
      <c r="AD35" s="61"/>
      <c r="AE35" s="61"/>
      <c r="AF35" s="68"/>
      <c r="AG35" s="113"/>
      <c r="AH35" s="94"/>
      <c r="AI35" s="118"/>
      <c r="AJ35" s="107"/>
      <c r="AK35" s="16"/>
      <c r="AL35" s="16"/>
    </row>
    <row r="36" spans="2:38" customFormat="1" ht="43.5" customHeight="1" x14ac:dyDescent="0.35">
      <c r="B36" s="107"/>
      <c r="C36" s="110"/>
      <c r="D36" s="107"/>
      <c r="E36" s="107"/>
      <c r="F36" s="107"/>
      <c r="G36" s="107"/>
      <c r="H36" s="92"/>
      <c r="I36" s="92"/>
      <c r="J36" s="29" t="s">
        <v>140</v>
      </c>
      <c r="K36" s="22" t="s">
        <v>158</v>
      </c>
      <c r="L36" s="22" t="s">
        <v>142</v>
      </c>
      <c r="M36" s="22">
        <v>116</v>
      </c>
      <c r="N36" s="68"/>
      <c r="O36" s="66"/>
      <c r="P36" s="68"/>
      <c r="Q36" s="68"/>
      <c r="R36" s="68"/>
      <c r="S36" s="68"/>
      <c r="T36" s="21"/>
      <c r="U36" s="61"/>
      <c r="V36" s="61"/>
      <c r="W36" s="61"/>
      <c r="X36" s="68"/>
      <c r="Y36" s="61"/>
      <c r="Z36" s="61"/>
      <c r="AA36" s="68"/>
      <c r="AB36" s="61"/>
      <c r="AC36" s="68"/>
      <c r="AD36" s="61"/>
      <c r="AE36" s="61"/>
      <c r="AF36" s="68"/>
      <c r="AG36" s="113"/>
      <c r="AH36" s="94"/>
      <c r="AI36" s="118"/>
      <c r="AJ36" s="107"/>
      <c r="AK36" s="16"/>
      <c r="AL36" s="16"/>
    </row>
    <row r="37" spans="2:38" customFormat="1" ht="30.75" customHeight="1" x14ac:dyDescent="0.35">
      <c r="B37" s="107"/>
      <c r="C37" s="110"/>
      <c r="D37" s="107"/>
      <c r="E37" s="107"/>
      <c r="F37" s="107"/>
      <c r="G37" s="107"/>
      <c r="H37" s="92"/>
      <c r="I37" s="92"/>
      <c r="J37" s="29" t="s">
        <v>159</v>
      </c>
      <c r="K37" s="22" t="s">
        <v>144</v>
      </c>
      <c r="L37" s="22" t="s">
        <v>156</v>
      </c>
      <c r="M37" s="22">
        <v>40</v>
      </c>
      <c r="N37" s="68"/>
      <c r="O37" s="66"/>
      <c r="P37" s="68"/>
      <c r="Q37" s="68"/>
      <c r="R37" s="68"/>
      <c r="S37" s="68"/>
      <c r="T37" s="21"/>
      <c r="U37" s="61"/>
      <c r="V37" s="61"/>
      <c r="W37" s="61"/>
      <c r="X37" s="68"/>
      <c r="Y37" s="61"/>
      <c r="Z37" s="61"/>
      <c r="AA37" s="68"/>
      <c r="AB37" s="61"/>
      <c r="AC37" s="68"/>
      <c r="AD37" s="61"/>
      <c r="AE37" s="61"/>
      <c r="AF37" s="68"/>
      <c r="AG37" s="113"/>
      <c r="AH37" s="94"/>
      <c r="AI37" s="118"/>
      <c r="AJ37" s="107"/>
      <c r="AK37" s="16"/>
      <c r="AL37" s="16"/>
    </row>
    <row r="38" spans="2:38" customFormat="1" ht="33.75" customHeight="1" x14ac:dyDescent="0.35">
      <c r="B38" s="108"/>
      <c r="C38" s="111"/>
      <c r="D38" s="108"/>
      <c r="E38" s="108"/>
      <c r="F38" s="108"/>
      <c r="G38" s="108"/>
      <c r="H38" s="92"/>
      <c r="I38" s="92"/>
      <c r="J38" s="29" t="s">
        <v>160</v>
      </c>
      <c r="K38" s="22" t="s">
        <v>161</v>
      </c>
      <c r="L38" s="29" t="s">
        <v>105</v>
      </c>
      <c r="M38" s="22">
        <v>400</v>
      </c>
      <c r="N38" s="69"/>
      <c r="O38" s="67"/>
      <c r="P38" s="69"/>
      <c r="Q38" s="69"/>
      <c r="R38" s="69"/>
      <c r="S38" s="69"/>
      <c r="T38" s="21"/>
      <c r="U38" s="62"/>
      <c r="V38" s="62"/>
      <c r="W38" s="62"/>
      <c r="X38" s="69"/>
      <c r="Y38" s="62"/>
      <c r="Z38" s="62"/>
      <c r="AA38" s="69"/>
      <c r="AB38" s="62"/>
      <c r="AC38" s="69"/>
      <c r="AD38" s="62"/>
      <c r="AE38" s="62"/>
      <c r="AF38" s="69"/>
      <c r="AG38" s="114"/>
      <c r="AH38" s="95"/>
      <c r="AI38" s="119"/>
      <c r="AJ38" s="108"/>
      <c r="AK38" s="16"/>
      <c r="AL38" s="16"/>
    </row>
    <row r="39" spans="2:38" customFormat="1" ht="49.5" customHeight="1" x14ac:dyDescent="0.35">
      <c r="B39" s="120" t="s">
        <v>162</v>
      </c>
      <c r="C39" s="109" t="s">
        <v>163</v>
      </c>
      <c r="D39" s="92" t="s">
        <v>124</v>
      </c>
      <c r="E39" s="92" t="s">
        <v>125</v>
      </c>
      <c r="F39" s="121" t="s">
        <v>164</v>
      </c>
      <c r="G39" s="122" t="s">
        <v>88</v>
      </c>
      <c r="H39" s="92" t="s">
        <v>89</v>
      </c>
      <c r="I39" s="92" t="s">
        <v>89</v>
      </c>
      <c r="J39" s="29" t="s">
        <v>165</v>
      </c>
      <c r="K39" s="29" t="s">
        <v>112</v>
      </c>
      <c r="L39" s="29" t="s">
        <v>113</v>
      </c>
      <c r="M39" s="29">
        <v>930</v>
      </c>
      <c r="N39" s="65" t="s">
        <v>93</v>
      </c>
      <c r="O39" s="65" t="s">
        <v>166</v>
      </c>
      <c r="P39" s="65" t="s">
        <v>95</v>
      </c>
      <c r="Q39" s="65" t="s">
        <v>96</v>
      </c>
      <c r="R39" s="65" t="s">
        <v>97</v>
      </c>
      <c r="S39" s="65" t="s">
        <v>98</v>
      </c>
      <c r="T39" s="115">
        <f>U39</f>
        <v>1397691</v>
      </c>
      <c r="U39" s="60">
        <f>V39+Y39</f>
        <v>1397691</v>
      </c>
      <c r="V39" s="60">
        <f>1200000</f>
        <v>1200000</v>
      </c>
      <c r="W39" s="60" t="s">
        <v>128</v>
      </c>
      <c r="X39" s="65"/>
      <c r="Y39" s="60">
        <f>197691</f>
        <v>197691</v>
      </c>
      <c r="Z39" s="60"/>
      <c r="AA39" s="65"/>
      <c r="AB39" s="60">
        <f>14309</f>
        <v>14309</v>
      </c>
      <c r="AC39" s="65" t="s">
        <v>99</v>
      </c>
      <c r="AD39" s="60"/>
      <c r="AE39" s="60">
        <f>U39</f>
        <v>1397691</v>
      </c>
      <c r="AF39" s="65"/>
      <c r="AG39" s="65"/>
      <c r="AH39" s="95">
        <v>45261</v>
      </c>
      <c r="AI39" s="95">
        <v>45323</v>
      </c>
      <c r="AJ39" s="106"/>
      <c r="AK39" s="16"/>
      <c r="AL39" s="16"/>
    </row>
    <row r="40" spans="2:38" customFormat="1" ht="203" x14ac:dyDescent="0.35">
      <c r="B40" s="120"/>
      <c r="C40" s="110"/>
      <c r="D40" s="92"/>
      <c r="E40" s="92"/>
      <c r="F40" s="121"/>
      <c r="G40" s="122"/>
      <c r="H40" s="92"/>
      <c r="I40" s="92"/>
      <c r="J40" s="29" t="s">
        <v>115</v>
      </c>
      <c r="K40" s="29" t="s">
        <v>116</v>
      </c>
      <c r="L40" s="29" t="s">
        <v>117</v>
      </c>
      <c r="M40" s="29">
        <v>50</v>
      </c>
      <c r="N40" s="66"/>
      <c r="O40" s="66"/>
      <c r="P40" s="66"/>
      <c r="Q40" s="66"/>
      <c r="R40" s="66"/>
      <c r="S40" s="66"/>
      <c r="T40" s="116"/>
      <c r="U40" s="68"/>
      <c r="V40" s="61"/>
      <c r="W40" s="61"/>
      <c r="X40" s="66"/>
      <c r="Y40" s="61"/>
      <c r="Z40" s="61"/>
      <c r="AA40" s="66"/>
      <c r="AB40" s="61"/>
      <c r="AC40" s="66"/>
      <c r="AD40" s="61"/>
      <c r="AE40" s="61"/>
      <c r="AF40" s="66"/>
      <c r="AG40" s="66"/>
      <c r="AH40" s="123"/>
      <c r="AI40" s="123"/>
      <c r="AJ40" s="107"/>
      <c r="AK40" s="16"/>
      <c r="AL40" s="16"/>
    </row>
    <row r="41" spans="2:38" customFormat="1" ht="101.5" x14ac:dyDescent="0.35">
      <c r="B41" s="120"/>
      <c r="C41" s="110"/>
      <c r="D41" s="92"/>
      <c r="E41" s="92"/>
      <c r="F41" s="121"/>
      <c r="G41" s="122"/>
      <c r="H41" s="92"/>
      <c r="I41" s="92"/>
      <c r="J41" s="29" t="s">
        <v>118</v>
      </c>
      <c r="K41" s="29" t="s">
        <v>91</v>
      </c>
      <c r="L41" s="29" t="s">
        <v>92</v>
      </c>
      <c r="M41" s="23">
        <v>2770</v>
      </c>
      <c r="N41" s="66"/>
      <c r="O41" s="66"/>
      <c r="P41" s="66"/>
      <c r="Q41" s="66"/>
      <c r="R41" s="66"/>
      <c r="S41" s="66"/>
      <c r="T41" s="116"/>
      <c r="U41" s="68"/>
      <c r="V41" s="61"/>
      <c r="W41" s="61"/>
      <c r="X41" s="66"/>
      <c r="Y41" s="61"/>
      <c r="Z41" s="61"/>
      <c r="AA41" s="66"/>
      <c r="AB41" s="61"/>
      <c r="AC41" s="66"/>
      <c r="AD41" s="61"/>
      <c r="AE41" s="61"/>
      <c r="AF41" s="66"/>
      <c r="AG41" s="66"/>
      <c r="AH41" s="123"/>
      <c r="AI41" s="123"/>
      <c r="AJ41" s="107"/>
      <c r="AK41" s="16"/>
      <c r="AL41" s="16"/>
    </row>
    <row r="42" spans="2:38" customFormat="1" ht="174" x14ac:dyDescent="0.35">
      <c r="B42" s="120"/>
      <c r="C42" s="110"/>
      <c r="D42" s="92"/>
      <c r="E42" s="92"/>
      <c r="F42" s="121"/>
      <c r="G42" s="122"/>
      <c r="H42" s="92"/>
      <c r="I42" s="92"/>
      <c r="J42" s="29" t="s">
        <v>119</v>
      </c>
      <c r="K42" s="29" t="s">
        <v>120</v>
      </c>
      <c r="L42" s="29" t="s">
        <v>121</v>
      </c>
      <c r="M42" s="23">
        <v>3</v>
      </c>
      <c r="N42" s="66"/>
      <c r="O42" s="66"/>
      <c r="P42" s="66"/>
      <c r="Q42" s="66"/>
      <c r="R42" s="66"/>
      <c r="S42" s="66"/>
      <c r="T42" s="116"/>
      <c r="U42" s="68"/>
      <c r="V42" s="61"/>
      <c r="W42" s="61"/>
      <c r="X42" s="66"/>
      <c r="Y42" s="61"/>
      <c r="Z42" s="61"/>
      <c r="AA42" s="66"/>
      <c r="AB42" s="61"/>
      <c r="AC42" s="66"/>
      <c r="AD42" s="61"/>
      <c r="AE42" s="61"/>
      <c r="AF42" s="66"/>
      <c r="AG42" s="66"/>
      <c r="AH42" s="123"/>
      <c r="AI42" s="123"/>
      <c r="AJ42" s="107"/>
      <c r="AK42" s="16"/>
      <c r="AL42" s="16"/>
    </row>
    <row r="43" spans="2:38" customFormat="1" ht="145" x14ac:dyDescent="0.35">
      <c r="B43" s="120"/>
      <c r="C43" s="110"/>
      <c r="D43" s="92"/>
      <c r="E43" s="92"/>
      <c r="F43" s="121"/>
      <c r="G43" s="122"/>
      <c r="H43" s="92"/>
      <c r="I43" s="92"/>
      <c r="J43" s="35" t="s">
        <v>129</v>
      </c>
      <c r="K43" s="36" t="s">
        <v>130</v>
      </c>
      <c r="L43" s="29" t="s">
        <v>105</v>
      </c>
      <c r="M43" s="23">
        <v>13</v>
      </c>
      <c r="N43" s="66"/>
      <c r="O43" s="66"/>
      <c r="P43" s="66"/>
      <c r="Q43" s="66"/>
      <c r="R43" s="66"/>
      <c r="S43" s="66"/>
      <c r="T43" s="116"/>
      <c r="U43" s="68"/>
      <c r="V43" s="61"/>
      <c r="W43" s="61"/>
      <c r="X43" s="66"/>
      <c r="Y43" s="61"/>
      <c r="Z43" s="61"/>
      <c r="AA43" s="66"/>
      <c r="AB43" s="61"/>
      <c r="AC43" s="66"/>
      <c r="AD43" s="61"/>
      <c r="AE43" s="61"/>
      <c r="AF43" s="66"/>
      <c r="AG43" s="66"/>
      <c r="AH43" s="123"/>
      <c r="AI43" s="123"/>
      <c r="AJ43" s="107"/>
      <c r="AK43" s="16"/>
      <c r="AL43" s="16"/>
    </row>
    <row r="44" spans="2:38" customFormat="1" ht="24" customHeight="1" x14ac:dyDescent="0.35">
      <c r="B44" s="120"/>
      <c r="C44" s="111"/>
      <c r="D44" s="92"/>
      <c r="E44" s="92"/>
      <c r="F44" s="121"/>
      <c r="G44" s="122"/>
      <c r="H44" s="92"/>
      <c r="I44" s="92"/>
      <c r="J44" s="35" t="s">
        <v>131</v>
      </c>
      <c r="K44" s="36" t="s">
        <v>132</v>
      </c>
      <c r="L44" s="29" t="s">
        <v>121</v>
      </c>
      <c r="M44" s="29">
        <v>1</v>
      </c>
      <c r="N44" s="67"/>
      <c r="O44" s="67"/>
      <c r="P44" s="67"/>
      <c r="Q44" s="67"/>
      <c r="R44" s="67"/>
      <c r="S44" s="67"/>
      <c r="T44" s="116"/>
      <c r="U44" s="69"/>
      <c r="V44" s="62"/>
      <c r="W44" s="62"/>
      <c r="X44" s="67"/>
      <c r="Y44" s="62"/>
      <c r="Z44" s="62"/>
      <c r="AA44" s="67"/>
      <c r="AB44" s="62"/>
      <c r="AC44" s="67"/>
      <c r="AD44" s="62"/>
      <c r="AE44" s="62"/>
      <c r="AF44" s="67"/>
      <c r="AG44" s="67"/>
      <c r="AH44" s="123"/>
      <c r="AI44" s="123"/>
      <c r="AJ44" s="108"/>
      <c r="AK44" s="16"/>
      <c r="AL44" s="16"/>
    </row>
    <row r="45" spans="2:38" customFormat="1" ht="14.5" x14ac:dyDescent="0.35">
      <c r="T45" s="41"/>
      <c r="U45" s="41"/>
      <c r="V45" s="41"/>
      <c r="W45" s="41"/>
      <c r="X45" s="41"/>
      <c r="Y45" s="41"/>
      <c r="Z45" s="41"/>
      <c r="AA45" s="41"/>
      <c r="AB45" s="41"/>
      <c r="AC45" s="41"/>
      <c r="AD45" s="41"/>
      <c r="AE45" s="41"/>
      <c r="AF45" s="41"/>
      <c r="AK45" s="16"/>
      <c r="AL45" s="16"/>
    </row>
    <row r="46" spans="2:38" customFormat="1" ht="14.5" x14ac:dyDescent="0.35">
      <c r="Z46" s="42"/>
      <c r="AA46" s="42"/>
      <c r="AB46" s="42"/>
      <c r="AK46" s="16"/>
      <c r="AL46" s="16"/>
    </row>
    <row r="47" spans="2:38" customFormat="1" ht="14.5" x14ac:dyDescent="0.35">
      <c r="T47" s="41">
        <f>T45-U45</f>
        <v>0</v>
      </c>
      <c r="AK47" s="16"/>
      <c r="AL47" s="16"/>
    </row>
    <row r="48" spans="2:38" customFormat="1" ht="14.5" x14ac:dyDescent="0.35">
      <c r="AK48" s="16"/>
      <c r="AL48" s="16"/>
    </row>
    <row r="49" spans="37:38" customFormat="1" ht="14.5" x14ac:dyDescent="0.35">
      <c r="AK49" s="16"/>
      <c r="AL49" s="16"/>
    </row>
    <row r="50" spans="37:38" customFormat="1" ht="14.5" x14ac:dyDescent="0.35">
      <c r="AK50" s="16"/>
      <c r="AL50" s="16"/>
    </row>
    <row r="51" spans="37:38" customFormat="1" ht="14.5" x14ac:dyDescent="0.35">
      <c r="AK51" s="16"/>
      <c r="AL51" s="16"/>
    </row>
    <row r="52" spans="37:38" customFormat="1" ht="14.5" x14ac:dyDescent="0.35">
      <c r="AK52" s="16"/>
      <c r="AL52" s="16"/>
    </row>
    <row r="53" spans="37:38" customFormat="1" ht="14.5" x14ac:dyDescent="0.35">
      <c r="AK53" s="16"/>
      <c r="AL53" s="16"/>
    </row>
    <row r="54" spans="37:38" customFormat="1" ht="14.5" x14ac:dyDescent="0.35">
      <c r="AK54" s="16"/>
      <c r="AL54" s="16"/>
    </row>
    <row r="55" spans="37:38" customFormat="1" ht="14.5" x14ac:dyDescent="0.35">
      <c r="AK55" s="16"/>
      <c r="AL55" s="16"/>
    </row>
    <row r="56" spans="37:38" customFormat="1" ht="14.5" x14ac:dyDescent="0.35">
      <c r="AK56" s="16"/>
      <c r="AL56" s="16"/>
    </row>
    <row r="57" spans="37:38" customFormat="1" ht="14.5" x14ac:dyDescent="0.35">
      <c r="AK57" s="16"/>
      <c r="AL57" s="16"/>
    </row>
    <row r="58" spans="37:38" customFormat="1" ht="14.5" x14ac:dyDescent="0.35">
      <c r="AK58" s="16"/>
      <c r="AL58" s="16"/>
    </row>
    <row r="59" spans="37:38" customFormat="1" ht="14.5" x14ac:dyDescent="0.35">
      <c r="AK59" s="16"/>
      <c r="AL59" s="16"/>
    </row>
    <row r="60" spans="37:38" customFormat="1" ht="14.5" x14ac:dyDescent="0.35">
      <c r="AK60" s="16"/>
      <c r="AL60" s="16"/>
    </row>
    <row r="61" spans="37:38" customFormat="1" ht="14.5" x14ac:dyDescent="0.35">
      <c r="AK61" s="16"/>
      <c r="AL61" s="16"/>
    </row>
    <row r="62" spans="37:38" customFormat="1" ht="14.5" x14ac:dyDescent="0.35">
      <c r="AK62" s="16"/>
      <c r="AL62" s="16"/>
    </row>
    <row r="63" spans="37:38" customFormat="1" ht="14.5" x14ac:dyDescent="0.35">
      <c r="AK63" s="16"/>
      <c r="AL63" s="16"/>
    </row>
    <row r="64" spans="37:38" customFormat="1" ht="14.5" x14ac:dyDescent="0.35">
      <c r="AK64" s="16"/>
      <c r="AL64" s="16"/>
    </row>
    <row r="65" spans="37:38" customFormat="1" ht="14.5" x14ac:dyDescent="0.35">
      <c r="AK65" s="16"/>
      <c r="AL65" s="16"/>
    </row>
    <row r="66" spans="37:38" customFormat="1" ht="14.5" x14ac:dyDescent="0.35">
      <c r="AK66" s="16"/>
      <c r="AL66" s="16"/>
    </row>
    <row r="67" spans="37:38" customFormat="1" ht="14.5" x14ac:dyDescent="0.35">
      <c r="AK67" s="16"/>
      <c r="AL67" s="16"/>
    </row>
    <row r="68" spans="37:38" customFormat="1" ht="14.5" x14ac:dyDescent="0.35">
      <c r="AK68" s="16"/>
      <c r="AL68" s="16"/>
    </row>
    <row r="69" spans="37:38" customFormat="1" ht="14.5" x14ac:dyDescent="0.35">
      <c r="AK69" s="16"/>
      <c r="AL69" s="16"/>
    </row>
    <row r="70" spans="37:38" customFormat="1" ht="14.5" x14ac:dyDescent="0.35">
      <c r="AK70" s="16"/>
      <c r="AL70" s="16"/>
    </row>
    <row r="71" spans="37:38" customFormat="1" ht="14.5" x14ac:dyDescent="0.35">
      <c r="AK71" s="16"/>
      <c r="AL71" s="16"/>
    </row>
    <row r="72" spans="37:38" customFormat="1" ht="14.5" x14ac:dyDescent="0.35">
      <c r="AK72" s="16"/>
      <c r="AL72" s="16"/>
    </row>
    <row r="73" spans="37:38" customFormat="1" ht="14.5" x14ac:dyDescent="0.35">
      <c r="AK73" s="16"/>
      <c r="AL73" s="16"/>
    </row>
    <row r="74" spans="37:38" customFormat="1" ht="14.5" x14ac:dyDescent="0.35">
      <c r="AK74" s="16"/>
      <c r="AL74" s="16"/>
    </row>
    <row r="75" spans="37:38" customFormat="1" ht="14.5" x14ac:dyDescent="0.35">
      <c r="AK75" s="16"/>
      <c r="AL75" s="16"/>
    </row>
    <row r="76" spans="37:38" customFormat="1" ht="14.5" x14ac:dyDescent="0.35">
      <c r="AK76" s="16"/>
      <c r="AL76" s="16"/>
    </row>
    <row r="77" spans="37:38" customFormat="1" ht="14.5" x14ac:dyDescent="0.35">
      <c r="AK77" s="16"/>
      <c r="AL77" s="16"/>
    </row>
    <row r="78" spans="37:38" customFormat="1" ht="14.5" x14ac:dyDescent="0.35">
      <c r="AK78" s="16"/>
      <c r="AL78" s="16"/>
    </row>
    <row r="79" spans="37:38" customFormat="1" ht="14.5" x14ac:dyDescent="0.35">
      <c r="AK79" s="16"/>
      <c r="AL79" s="16"/>
    </row>
    <row r="80" spans="37:38" customFormat="1" ht="14.5" x14ac:dyDescent="0.35">
      <c r="AK80" s="16"/>
      <c r="AL80" s="16"/>
    </row>
    <row r="81" spans="37:38" customFormat="1" ht="14.5" x14ac:dyDescent="0.35">
      <c r="AK81" s="16"/>
      <c r="AL81" s="16"/>
    </row>
    <row r="82" spans="37:38" customFormat="1" ht="14.5" x14ac:dyDescent="0.35">
      <c r="AK82" s="16"/>
      <c r="AL82" s="16"/>
    </row>
    <row r="83" spans="37:38" customFormat="1" ht="14.5" x14ac:dyDescent="0.35">
      <c r="AK83" s="16"/>
      <c r="AL83" s="16"/>
    </row>
    <row r="84" spans="37:38" customFormat="1" ht="14.5" x14ac:dyDescent="0.35">
      <c r="AK84" s="16"/>
      <c r="AL84" s="16"/>
    </row>
    <row r="85" spans="37:38" customFormat="1" ht="14.5" x14ac:dyDescent="0.35">
      <c r="AK85" s="16"/>
      <c r="AL85" s="16"/>
    </row>
    <row r="86" spans="37:38" customFormat="1" ht="14.5" x14ac:dyDescent="0.35">
      <c r="AK86" s="16"/>
      <c r="AL86" s="16"/>
    </row>
    <row r="87" spans="37:38" customFormat="1" ht="14.5" x14ac:dyDescent="0.35">
      <c r="AK87" s="16"/>
      <c r="AL87" s="16"/>
    </row>
    <row r="88" spans="37:38" customFormat="1" ht="14.5" x14ac:dyDescent="0.35">
      <c r="AK88" s="16"/>
      <c r="AL88" s="16"/>
    </row>
    <row r="89" spans="37:38" customFormat="1" ht="14.5" x14ac:dyDescent="0.35">
      <c r="AK89" s="16"/>
      <c r="AL89" s="16"/>
    </row>
    <row r="90" spans="37:38" customFormat="1" ht="14.5" x14ac:dyDescent="0.35">
      <c r="AK90" s="16"/>
      <c r="AL90" s="16"/>
    </row>
    <row r="91" spans="37:38" customFormat="1" ht="14.5" x14ac:dyDescent="0.35">
      <c r="AK91" s="16"/>
      <c r="AL91" s="16"/>
    </row>
    <row r="92" spans="37:38" customFormat="1" ht="14.5" x14ac:dyDescent="0.35">
      <c r="AK92" s="16"/>
      <c r="AL92" s="16"/>
    </row>
    <row r="93" spans="37:38" customFormat="1" ht="14.5" x14ac:dyDescent="0.35">
      <c r="AK93" s="16"/>
      <c r="AL93" s="16"/>
    </row>
    <row r="94" spans="37:38" customFormat="1" ht="14.5" x14ac:dyDescent="0.35">
      <c r="AK94" s="16"/>
      <c r="AL94" s="16"/>
    </row>
    <row r="95" spans="37:38" customFormat="1" ht="14.5" x14ac:dyDescent="0.35">
      <c r="AK95" s="16"/>
      <c r="AL95" s="16"/>
    </row>
    <row r="96" spans="37:38" customFormat="1" ht="14.5" x14ac:dyDescent="0.35">
      <c r="AK96" s="16"/>
      <c r="AL96" s="16"/>
    </row>
    <row r="97" spans="37:38" customFormat="1" ht="14.5" x14ac:dyDescent="0.35">
      <c r="AK97" s="16"/>
      <c r="AL97" s="16"/>
    </row>
    <row r="98" spans="37:38" customFormat="1" ht="14.5" x14ac:dyDescent="0.35">
      <c r="AK98" s="16"/>
      <c r="AL98" s="16"/>
    </row>
    <row r="99" spans="37:38" customFormat="1" ht="14.5" x14ac:dyDescent="0.35">
      <c r="AK99" s="16"/>
      <c r="AL99" s="16"/>
    </row>
    <row r="100" spans="37:38" customFormat="1" ht="14.5" x14ac:dyDescent="0.35">
      <c r="AK100" s="16"/>
      <c r="AL100" s="16"/>
    </row>
    <row r="101" spans="37:38" customFormat="1" ht="14.5" x14ac:dyDescent="0.35">
      <c r="AK101" s="16"/>
      <c r="AL101" s="16"/>
    </row>
  </sheetData>
  <mergeCells count="270">
    <mergeCell ref="AI39:AI44"/>
    <mergeCell ref="AJ39:AJ44"/>
    <mergeCell ref="AD39:AD44"/>
    <mergeCell ref="AE39:AE44"/>
    <mergeCell ref="AF39:AF44"/>
    <mergeCell ref="AG39:AG44"/>
    <mergeCell ref="AH39:AH44"/>
    <mergeCell ref="Y39:Y44"/>
    <mergeCell ref="Z39:Z44"/>
    <mergeCell ref="AA39:AA44"/>
    <mergeCell ref="AB39:AB44"/>
    <mergeCell ref="AC39:AC44"/>
    <mergeCell ref="T39:T44"/>
    <mergeCell ref="U39:U44"/>
    <mergeCell ref="V39:V44"/>
    <mergeCell ref="W39:W44"/>
    <mergeCell ref="X39:X44"/>
    <mergeCell ref="AI31:AI38"/>
    <mergeCell ref="AJ31:AJ38"/>
    <mergeCell ref="B39:B44"/>
    <mergeCell ref="C39:C44"/>
    <mergeCell ref="D39:D44"/>
    <mergeCell ref="E39:E44"/>
    <mergeCell ref="F39:F44"/>
    <mergeCell ref="G39:G44"/>
    <mergeCell ref="H39:H44"/>
    <mergeCell ref="I39:I44"/>
    <mergeCell ref="N39:N44"/>
    <mergeCell ref="O39:O44"/>
    <mergeCell ref="P39:P44"/>
    <mergeCell ref="Q39:Q44"/>
    <mergeCell ref="R39:R44"/>
    <mergeCell ref="S39:S44"/>
    <mergeCell ref="AD31:AD38"/>
    <mergeCell ref="AE31:AE38"/>
    <mergeCell ref="AF31:AF38"/>
    <mergeCell ref="AH31:AH38"/>
    <mergeCell ref="Y31:Y38"/>
    <mergeCell ref="Z31:Z38"/>
    <mergeCell ref="AA31:AA38"/>
    <mergeCell ref="AB31:AB38"/>
    <mergeCell ref="AC31:AC38"/>
    <mergeCell ref="S31:S38"/>
    <mergeCell ref="U31:U38"/>
    <mergeCell ref="V31:V38"/>
    <mergeCell ref="W31:W38"/>
    <mergeCell ref="X31:X38"/>
    <mergeCell ref="O31:O38"/>
    <mergeCell ref="P31:P38"/>
    <mergeCell ref="Q31:Q38"/>
    <mergeCell ref="R31:R38"/>
    <mergeCell ref="AC28:AC30"/>
    <mergeCell ref="AD28:AD30"/>
    <mergeCell ref="AE28:AE30"/>
    <mergeCell ref="AF28:AF30"/>
    <mergeCell ref="AG28:AG30"/>
    <mergeCell ref="X28:X30"/>
    <mergeCell ref="Y28:Y30"/>
    <mergeCell ref="Z28:Z30"/>
    <mergeCell ref="AG31:AG38"/>
    <mergeCell ref="O28:O30"/>
    <mergeCell ref="P28:P30"/>
    <mergeCell ref="Q28:Q30"/>
    <mergeCell ref="R28:R30"/>
    <mergeCell ref="V28:V30"/>
    <mergeCell ref="W28:W30"/>
    <mergeCell ref="B31:B38"/>
    <mergeCell ref="C31:C38"/>
    <mergeCell ref="D31:D38"/>
    <mergeCell ref="E31:E38"/>
    <mergeCell ref="F31:F38"/>
    <mergeCell ref="G31:G38"/>
    <mergeCell ref="H31:H38"/>
    <mergeCell ref="I31:I38"/>
    <mergeCell ref="N31:N38"/>
    <mergeCell ref="AI25:AI27"/>
    <mergeCell ref="S25:S27"/>
    <mergeCell ref="T25:T27"/>
    <mergeCell ref="U25:U27"/>
    <mergeCell ref="V25:V27"/>
    <mergeCell ref="W25:W27"/>
    <mergeCell ref="AH28:AH30"/>
    <mergeCell ref="AI28:AI30"/>
    <mergeCell ref="AJ28:AJ30"/>
    <mergeCell ref="AC25:AC27"/>
    <mergeCell ref="AD25:AD27"/>
    <mergeCell ref="AE25:AE27"/>
    <mergeCell ref="AF25:AF27"/>
    <mergeCell ref="AG25:AG27"/>
    <mergeCell ref="X25:X27"/>
    <mergeCell ref="Y25:Y27"/>
    <mergeCell ref="Z25:Z27"/>
    <mergeCell ref="AA25:AA27"/>
    <mergeCell ref="AB25:AB27"/>
    <mergeCell ref="AA28:AA30"/>
    <mergeCell ref="AB28:AB30"/>
    <mergeCell ref="S28:S30"/>
    <mergeCell ref="T28:T30"/>
    <mergeCell ref="U28:U30"/>
    <mergeCell ref="B28:B30"/>
    <mergeCell ref="C28:C30"/>
    <mergeCell ref="D28:D30"/>
    <mergeCell ref="E28:E30"/>
    <mergeCell ref="F28:F30"/>
    <mergeCell ref="G28:G30"/>
    <mergeCell ref="H28:H30"/>
    <mergeCell ref="I28:I30"/>
    <mergeCell ref="N28:N30"/>
    <mergeCell ref="AJ21:AJ24"/>
    <mergeCell ref="B25:B27"/>
    <mergeCell ref="C25:C27"/>
    <mergeCell ref="D25:D27"/>
    <mergeCell ref="E25:E27"/>
    <mergeCell ref="F25:F27"/>
    <mergeCell ref="G25:G27"/>
    <mergeCell ref="H25:H27"/>
    <mergeCell ref="I25:I27"/>
    <mergeCell ref="N25:N27"/>
    <mergeCell ref="O25:O27"/>
    <mergeCell ref="P25:P27"/>
    <mergeCell ref="Q25:Q27"/>
    <mergeCell ref="R25:R27"/>
    <mergeCell ref="AC21:AC24"/>
    <mergeCell ref="AD21:AD24"/>
    <mergeCell ref="AE21:AE24"/>
    <mergeCell ref="AF21:AF24"/>
    <mergeCell ref="AG21:AG24"/>
    <mergeCell ref="X21:X24"/>
    <mergeCell ref="Y21:Y24"/>
    <mergeCell ref="Z21:Z24"/>
    <mergeCell ref="AJ25:AJ27"/>
    <mergeCell ref="AH25:AH27"/>
    <mergeCell ref="AA21:AA24"/>
    <mergeCell ref="AB21:AB24"/>
    <mergeCell ref="S21:S24"/>
    <mergeCell ref="T21:T24"/>
    <mergeCell ref="U21:U24"/>
    <mergeCell ref="V21:V24"/>
    <mergeCell ref="W21:W24"/>
    <mergeCell ref="AH15:AH20"/>
    <mergeCell ref="AI15:AI20"/>
    <mergeCell ref="AH21:AH24"/>
    <mergeCell ref="AI21:AI24"/>
    <mergeCell ref="AH10:AH14"/>
    <mergeCell ref="AI10:AI14"/>
    <mergeCell ref="AJ15:AJ20"/>
    <mergeCell ref="B21:B24"/>
    <mergeCell ref="C21:C24"/>
    <mergeCell ref="D21:D24"/>
    <mergeCell ref="E21:E24"/>
    <mergeCell ref="F21:F24"/>
    <mergeCell ref="G21:G24"/>
    <mergeCell ref="H21:H24"/>
    <mergeCell ref="I21:I24"/>
    <mergeCell ref="N21:N24"/>
    <mergeCell ref="O21:O24"/>
    <mergeCell ref="P21:P24"/>
    <mergeCell ref="Q21:Q24"/>
    <mergeCell ref="R21:R24"/>
    <mergeCell ref="AC15:AC20"/>
    <mergeCell ref="AD15:AD20"/>
    <mergeCell ref="AE15:AE20"/>
    <mergeCell ref="AF15:AF20"/>
    <mergeCell ref="AG15:AG20"/>
    <mergeCell ref="X15:X20"/>
    <mergeCell ref="Y15:Y20"/>
    <mergeCell ref="Z15:Z20"/>
    <mergeCell ref="Q10:Q14"/>
    <mergeCell ref="R10:R14"/>
    <mergeCell ref="B15:B20"/>
    <mergeCell ref="C15:C20"/>
    <mergeCell ref="D15:D20"/>
    <mergeCell ref="E15:E20"/>
    <mergeCell ref="F15:F20"/>
    <mergeCell ref="G15:G20"/>
    <mergeCell ref="H15:H20"/>
    <mergeCell ref="I15:I20"/>
    <mergeCell ref="N15:N20"/>
    <mergeCell ref="AF10:AF14"/>
    <mergeCell ref="AG10:AG14"/>
    <mergeCell ref="O15:O20"/>
    <mergeCell ref="P15:P20"/>
    <mergeCell ref="Q15:Q20"/>
    <mergeCell ref="AA10:AA14"/>
    <mergeCell ref="AB10:AB14"/>
    <mergeCell ref="AC10:AC14"/>
    <mergeCell ref="AD10:AD14"/>
    <mergeCell ref="AE10:AE14"/>
    <mergeCell ref="V10:V14"/>
    <mergeCell ref="W10:W14"/>
    <mergeCell ref="X10:X14"/>
    <mergeCell ref="Y10:Y14"/>
    <mergeCell ref="Z10:Z14"/>
    <mergeCell ref="R15:R20"/>
    <mergeCell ref="S15:S20"/>
    <mergeCell ref="U15:U20"/>
    <mergeCell ref="V15:V20"/>
    <mergeCell ref="W15:W20"/>
    <mergeCell ref="AA15:AA20"/>
    <mergeCell ref="AB15:AB20"/>
    <mergeCell ref="O10:O14"/>
    <mergeCell ref="P10:P14"/>
    <mergeCell ref="AJ7:AJ9"/>
    <mergeCell ref="AH7:AH9"/>
    <mergeCell ref="AI7:AI9"/>
    <mergeCell ref="AI4:AI5"/>
    <mergeCell ref="S4:S5"/>
    <mergeCell ref="T4:T5"/>
    <mergeCell ref="U4:U5"/>
    <mergeCell ref="B10:B14"/>
    <mergeCell ref="C10:C14"/>
    <mergeCell ref="D10:D14"/>
    <mergeCell ref="E10:E14"/>
    <mergeCell ref="F10:F14"/>
    <mergeCell ref="G10:G14"/>
    <mergeCell ref="H10:H14"/>
    <mergeCell ref="I10:I14"/>
    <mergeCell ref="N10:N14"/>
    <mergeCell ref="S10:S14"/>
    <mergeCell ref="U10:U14"/>
    <mergeCell ref="AE7:AE9"/>
    <mergeCell ref="AF7:AF9"/>
    <mergeCell ref="AG7:AG9"/>
    <mergeCell ref="Z7:Z9"/>
    <mergeCell ref="AA7:AA9"/>
    <mergeCell ref="AB7:AB9"/>
    <mergeCell ref="AC7:AC9"/>
    <mergeCell ref="AD7:AD9"/>
    <mergeCell ref="U7:U9"/>
    <mergeCell ref="V7:V9"/>
    <mergeCell ref="W7:W9"/>
    <mergeCell ref="X7:X9"/>
    <mergeCell ref="Y7:Y9"/>
    <mergeCell ref="AJ4:AJ5"/>
    <mergeCell ref="B7:B9"/>
    <mergeCell ref="C7:C9"/>
    <mergeCell ref="D7:D9"/>
    <mergeCell ref="E7:E9"/>
    <mergeCell ref="F7:F9"/>
    <mergeCell ref="G7:G9"/>
    <mergeCell ref="H7:H9"/>
    <mergeCell ref="I7:I9"/>
    <mergeCell ref="N7:N9"/>
    <mergeCell ref="O7:O9"/>
    <mergeCell ref="P7:P9"/>
    <mergeCell ref="Q7:Q9"/>
    <mergeCell ref="R7:R9"/>
    <mergeCell ref="S7:S9"/>
    <mergeCell ref="T7:T9"/>
    <mergeCell ref="AC4:AC5"/>
    <mergeCell ref="R4:R5"/>
    <mergeCell ref="F4:F5"/>
    <mergeCell ref="G4:G5"/>
    <mergeCell ref="H4:H5"/>
    <mergeCell ref="I4:I5"/>
    <mergeCell ref="J4:M4"/>
    <mergeCell ref="AD4:AF4"/>
    <mergeCell ref="AG4:AG5"/>
    <mergeCell ref="AH4:AH5"/>
    <mergeCell ref="V4:AA4"/>
    <mergeCell ref="AB4:AB5"/>
    <mergeCell ref="B4:B5"/>
    <mergeCell ref="C4:C5"/>
    <mergeCell ref="H2:L2"/>
    <mergeCell ref="D4:D5"/>
    <mergeCell ref="E4:E5"/>
    <mergeCell ref="N4:N5"/>
    <mergeCell ref="O4:O5"/>
    <mergeCell ref="P4:P5"/>
    <mergeCell ref="Q4:Q5"/>
  </mergeCells>
  <pageMargins left="0.25" right="0.25" top="0.75" bottom="0.75" header="0.3" footer="0.3"/>
  <pageSetup paperSize="8"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
  <sheetViews>
    <sheetView workbookViewId="0"/>
  </sheetViews>
  <sheetFormatPr defaultRowHeight="14.5" x14ac:dyDescent="0.35"/>
  <cols>
    <col min="1" max="1" width="5" customWidth="1"/>
    <col min="2" max="2" width="21" customWidth="1"/>
    <col min="3" max="3" width="17.81640625" customWidth="1"/>
    <col min="4" max="5" width="13.81640625" customWidth="1"/>
    <col min="6" max="6" width="18.1796875" customWidth="1"/>
    <col min="7" max="7" width="50.1796875" customWidth="1"/>
    <col min="8" max="8" width="14.81640625" customWidth="1"/>
    <col min="9" max="9" width="13.81640625" customWidth="1"/>
    <col min="10" max="10" width="12.81640625" customWidth="1"/>
    <col min="11" max="14" width="10.54296875" customWidth="1"/>
    <col min="15" max="16" width="15.81640625" customWidth="1"/>
    <col min="17" max="17" width="18.54296875" customWidth="1"/>
    <col min="18" max="18" width="15.81640625" customWidth="1"/>
    <col min="19" max="21" width="14" customWidth="1"/>
    <col min="22" max="22" width="10" customWidth="1"/>
    <col min="23" max="23" width="11.1796875" customWidth="1"/>
    <col min="24" max="24" width="10" customWidth="1"/>
    <col min="25" max="25" width="11.81640625" customWidth="1"/>
    <col min="26" max="27" width="12.1796875" customWidth="1"/>
    <col min="28" max="29" width="11.1796875" customWidth="1"/>
    <col min="30" max="30" width="12.1796875" customWidth="1"/>
    <col min="31" max="33" width="11.1796875" customWidth="1"/>
    <col min="34" max="34" width="24.1796875" customWidth="1"/>
    <col min="35" max="35" width="19.453125" customWidth="1"/>
    <col min="36" max="36" width="10.453125" customWidth="1"/>
  </cols>
  <sheetData>
    <row r="1" spans="1:36" x14ac:dyDescent="0.35">
      <c r="A1" s="1"/>
      <c r="B1" s="124" t="s">
        <v>40</v>
      </c>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
    </row>
    <row r="2" spans="1:36" x14ac:dyDescent="0.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14.5" customHeight="1" x14ac:dyDescent="0.35">
      <c r="A3" s="1"/>
      <c r="B3" s="125" t="s">
        <v>0</v>
      </c>
      <c r="C3" s="125" t="s">
        <v>1</v>
      </c>
      <c r="D3" s="125" t="s">
        <v>28</v>
      </c>
      <c r="E3" s="125" t="s">
        <v>29</v>
      </c>
      <c r="F3" s="125" t="s">
        <v>30</v>
      </c>
      <c r="G3" s="125" t="s">
        <v>3</v>
      </c>
      <c r="H3" s="125" t="s">
        <v>4</v>
      </c>
      <c r="I3" s="125" t="s">
        <v>5</v>
      </c>
      <c r="J3" s="126" t="s">
        <v>6</v>
      </c>
      <c r="K3" s="126"/>
      <c r="L3" s="126"/>
      <c r="M3" s="126"/>
      <c r="N3" s="127" t="s">
        <v>47</v>
      </c>
      <c r="O3" s="125" t="s">
        <v>31</v>
      </c>
      <c r="P3" s="135" t="s">
        <v>42</v>
      </c>
      <c r="Q3" s="135" t="s">
        <v>32</v>
      </c>
      <c r="R3" s="135" t="s">
        <v>37</v>
      </c>
      <c r="S3" s="135" t="s">
        <v>33</v>
      </c>
      <c r="T3" s="125" t="s">
        <v>55</v>
      </c>
      <c r="U3" s="125" t="s">
        <v>57</v>
      </c>
      <c r="V3" s="126" t="s">
        <v>59</v>
      </c>
      <c r="W3" s="126"/>
      <c r="X3" s="126"/>
      <c r="Y3" s="126"/>
      <c r="Z3" s="126"/>
      <c r="AA3" s="126"/>
      <c r="AB3" s="125" t="s">
        <v>69</v>
      </c>
      <c r="AC3" s="130" t="s">
        <v>75</v>
      </c>
      <c r="AD3" s="132" t="s">
        <v>77</v>
      </c>
      <c r="AE3" s="133"/>
      <c r="AF3" s="134"/>
      <c r="AG3" s="127" t="s">
        <v>27</v>
      </c>
      <c r="AH3" s="127" t="s">
        <v>36</v>
      </c>
      <c r="AI3" s="125" t="s">
        <v>34</v>
      </c>
      <c r="AJ3" s="127" t="s">
        <v>35</v>
      </c>
    </row>
    <row r="4" spans="1:36" ht="169" customHeight="1" x14ac:dyDescent="0.35">
      <c r="A4" s="1"/>
      <c r="B4" s="125"/>
      <c r="C4" s="125"/>
      <c r="D4" s="125"/>
      <c r="E4" s="125"/>
      <c r="F4" s="125"/>
      <c r="G4" s="125"/>
      <c r="H4" s="125"/>
      <c r="I4" s="125"/>
      <c r="J4" s="3" t="s">
        <v>7</v>
      </c>
      <c r="K4" s="3" t="s">
        <v>8</v>
      </c>
      <c r="L4" s="3" t="s">
        <v>9</v>
      </c>
      <c r="M4" s="11" t="s">
        <v>10</v>
      </c>
      <c r="N4" s="128"/>
      <c r="O4" s="125"/>
      <c r="P4" s="135"/>
      <c r="Q4" s="135"/>
      <c r="R4" s="135"/>
      <c r="S4" s="135"/>
      <c r="T4" s="125"/>
      <c r="U4" s="125"/>
      <c r="V4" s="3" t="s">
        <v>61</v>
      </c>
      <c r="W4" s="3" t="s">
        <v>62</v>
      </c>
      <c r="X4" s="3" t="s">
        <v>15</v>
      </c>
      <c r="Y4" s="3" t="s">
        <v>63</v>
      </c>
      <c r="Z4" s="3" t="s">
        <v>60</v>
      </c>
      <c r="AA4" s="3" t="s">
        <v>25</v>
      </c>
      <c r="AB4" s="125"/>
      <c r="AC4" s="131"/>
      <c r="AD4" s="3" t="s">
        <v>16</v>
      </c>
      <c r="AE4" s="3" t="s">
        <v>17</v>
      </c>
      <c r="AF4" s="3" t="s">
        <v>26</v>
      </c>
      <c r="AG4" s="128"/>
      <c r="AH4" s="128"/>
      <c r="AI4" s="125"/>
      <c r="AJ4" s="128"/>
    </row>
    <row r="5" spans="1:36" x14ac:dyDescent="0.35">
      <c r="A5" s="1"/>
      <c r="B5" s="2">
        <v>1</v>
      </c>
      <c r="C5" s="2">
        <v>2</v>
      </c>
      <c r="D5" s="2">
        <v>3</v>
      </c>
      <c r="E5" s="2">
        <v>4</v>
      </c>
      <c r="F5" s="2">
        <v>5</v>
      </c>
      <c r="G5" s="2">
        <v>6</v>
      </c>
      <c r="H5" s="2">
        <v>7</v>
      </c>
      <c r="I5" s="2">
        <v>8</v>
      </c>
      <c r="J5" s="2">
        <v>9</v>
      </c>
      <c r="K5" s="2">
        <v>10</v>
      </c>
      <c r="L5" s="2">
        <v>11</v>
      </c>
      <c r="M5" s="2">
        <v>12</v>
      </c>
      <c r="N5" s="2">
        <v>13</v>
      </c>
      <c r="O5" s="2">
        <v>14</v>
      </c>
      <c r="P5" s="2">
        <v>15</v>
      </c>
      <c r="Q5" s="2">
        <v>16</v>
      </c>
      <c r="R5" s="2">
        <v>17</v>
      </c>
      <c r="S5" s="12">
        <v>18</v>
      </c>
      <c r="T5" s="2">
        <v>19</v>
      </c>
      <c r="U5" s="2">
        <v>20</v>
      </c>
      <c r="V5" s="2">
        <v>21</v>
      </c>
      <c r="W5" s="2">
        <v>22</v>
      </c>
      <c r="X5" s="2">
        <v>23</v>
      </c>
      <c r="Y5" s="2">
        <v>24</v>
      </c>
      <c r="Z5" s="2">
        <v>25</v>
      </c>
      <c r="AA5" s="2">
        <v>26</v>
      </c>
      <c r="AB5" s="2">
        <v>27</v>
      </c>
      <c r="AC5" s="2">
        <v>28</v>
      </c>
      <c r="AD5" s="2">
        <v>29</v>
      </c>
      <c r="AE5" s="2">
        <v>30</v>
      </c>
      <c r="AF5" s="2">
        <v>31</v>
      </c>
      <c r="AG5" s="2">
        <v>32</v>
      </c>
      <c r="AH5" s="2">
        <v>33</v>
      </c>
      <c r="AI5" s="2">
        <v>34</v>
      </c>
      <c r="AJ5" s="2">
        <v>35</v>
      </c>
    </row>
    <row r="6" spans="1:36" ht="409.5" customHeight="1" x14ac:dyDescent="0.35">
      <c r="A6" s="1"/>
      <c r="B6" s="4" t="s">
        <v>49</v>
      </c>
      <c r="C6" s="4" t="s">
        <v>18</v>
      </c>
      <c r="D6" s="4" t="s">
        <v>50</v>
      </c>
      <c r="E6" s="4" t="s">
        <v>51</v>
      </c>
      <c r="F6" s="4" t="s">
        <v>2</v>
      </c>
      <c r="G6" s="4" t="s">
        <v>52</v>
      </c>
      <c r="H6" s="4" t="s">
        <v>19</v>
      </c>
      <c r="I6" s="4" t="s">
        <v>53</v>
      </c>
      <c r="J6" s="4" t="s">
        <v>12</v>
      </c>
      <c r="K6" s="4" t="s">
        <v>11</v>
      </c>
      <c r="L6" s="4" t="s">
        <v>13</v>
      </c>
      <c r="M6" s="4" t="s">
        <v>14</v>
      </c>
      <c r="N6" s="4" t="s">
        <v>48</v>
      </c>
      <c r="O6" s="4" t="s">
        <v>54</v>
      </c>
      <c r="P6" s="10" t="s">
        <v>43</v>
      </c>
      <c r="Q6" s="10" t="s">
        <v>44</v>
      </c>
      <c r="R6" s="10" t="s">
        <v>45</v>
      </c>
      <c r="S6" s="10" t="s">
        <v>46</v>
      </c>
      <c r="T6" s="4" t="s">
        <v>56</v>
      </c>
      <c r="U6" s="4" t="s">
        <v>58</v>
      </c>
      <c r="V6" s="4" t="s">
        <v>64</v>
      </c>
      <c r="W6" s="4" t="s">
        <v>65</v>
      </c>
      <c r="X6" s="4" t="s">
        <v>66</v>
      </c>
      <c r="Y6" s="4" t="s">
        <v>20</v>
      </c>
      <c r="Z6" s="4" t="s">
        <v>67</v>
      </c>
      <c r="AA6" s="13" t="s">
        <v>68</v>
      </c>
      <c r="AB6" s="4" t="s">
        <v>70</v>
      </c>
      <c r="AC6" s="10" t="s">
        <v>41</v>
      </c>
      <c r="AD6" s="10" t="s">
        <v>71</v>
      </c>
      <c r="AE6" s="10" t="s">
        <v>72</v>
      </c>
      <c r="AF6" s="10" t="s">
        <v>76</v>
      </c>
      <c r="AG6" s="10" t="s">
        <v>38</v>
      </c>
      <c r="AH6" s="4" t="s">
        <v>21</v>
      </c>
      <c r="AI6" s="4" t="s">
        <v>22</v>
      </c>
      <c r="AJ6" s="10" t="s">
        <v>39</v>
      </c>
    </row>
    <row r="7" spans="1:36" x14ac:dyDescent="0.35">
      <c r="A7" s="1"/>
      <c r="B7" s="4"/>
      <c r="C7" s="4"/>
      <c r="D7" s="4"/>
      <c r="E7" s="4"/>
      <c r="F7" s="4"/>
      <c r="G7" s="4"/>
      <c r="H7" s="4"/>
      <c r="I7" s="4"/>
      <c r="J7" s="4"/>
      <c r="K7" s="4"/>
      <c r="L7" s="4"/>
      <c r="M7" s="4"/>
      <c r="N7" s="4"/>
      <c r="O7" s="4"/>
      <c r="P7" s="5"/>
      <c r="Q7" s="5"/>
      <c r="R7" s="5"/>
      <c r="S7" s="5"/>
      <c r="T7" s="4"/>
      <c r="U7" s="4"/>
      <c r="V7" s="4"/>
      <c r="W7" s="6"/>
      <c r="X7" s="6"/>
      <c r="Y7" s="6"/>
      <c r="Z7" s="4"/>
      <c r="AA7" s="7"/>
      <c r="AB7" s="4"/>
      <c r="AC7" s="5"/>
      <c r="AD7" s="10"/>
      <c r="AE7" s="10"/>
      <c r="AF7" s="5"/>
      <c r="AG7" s="5"/>
      <c r="AH7" s="4"/>
      <c r="AI7" s="4"/>
      <c r="AJ7" s="5"/>
    </row>
    <row r="8" spans="1:36" x14ac:dyDescent="0.35">
      <c r="A8" s="1"/>
      <c r="B8" s="8" t="s">
        <v>23</v>
      </c>
      <c r="C8" s="9"/>
      <c r="D8" s="9"/>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6" x14ac:dyDescent="0.35">
      <c r="A9" s="9"/>
      <c r="B9" s="14" t="s">
        <v>73</v>
      </c>
      <c r="C9" s="14"/>
      <c r="D9" s="14"/>
      <c r="E9" s="14"/>
      <c r="F9" s="14"/>
      <c r="G9" s="14"/>
      <c r="H9" s="14"/>
      <c r="I9" s="14"/>
      <c r="J9" s="9"/>
      <c r="K9" s="9"/>
      <c r="L9" s="9"/>
      <c r="M9" s="9"/>
      <c r="N9" s="9"/>
      <c r="O9" s="9"/>
      <c r="P9" s="9"/>
      <c r="Q9" s="9"/>
      <c r="R9" s="9"/>
      <c r="S9" s="9"/>
      <c r="T9" s="9"/>
      <c r="U9" s="9"/>
      <c r="V9" s="9"/>
      <c r="W9" s="9"/>
      <c r="X9" s="9"/>
      <c r="Y9" s="9"/>
      <c r="Z9" s="9"/>
      <c r="AA9" s="9"/>
      <c r="AB9" s="9"/>
      <c r="AC9" s="9"/>
      <c r="AD9" s="9"/>
      <c r="AE9" s="9"/>
      <c r="AF9" s="9"/>
      <c r="AG9" s="9"/>
      <c r="AH9" s="9"/>
      <c r="AI9" s="9"/>
      <c r="AJ9" s="9"/>
    </row>
    <row r="10" spans="1:36" x14ac:dyDescent="0.35">
      <c r="A10" s="14"/>
      <c r="B10" s="14" t="s">
        <v>74</v>
      </c>
      <c r="C10" s="14"/>
      <c r="D10" s="14"/>
      <c r="E10" s="14"/>
      <c r="F10" s="14"/>
      <c r="G10" s="14"/>
      <c r="H10" s="14"/>
      <c r="I10" s="14"/>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row>
    <row r="11" spans="1:36"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6" x14ac:dyDescent="0.3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x14ac:dyDescent="0.3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row>
    <row r="14" spans="1:36" x14ac:dyDescent="0.35">
      <c r="A14" s="1"/>
      <c r="B14" s="129" t="s">
        <v>24</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row>
  </sheetData>
  <mergeCells count="27">
    <mergeCell ref="AJ3:AJ4"/>
    <mergeCell ref="B14:AJ14"/>
    <mergeCell ref="T3:T4"/>
    <mergeCell ref="U3:U4"/>
    <mergeCell ref="V3:AA3"/>
    <mergeCell ref="AB3:AB4"/>
    <mergeCell ref="AC3:AC4"/>
    <mergeCell ref="AD3:AF3"/>
    <mergeCell ref="N3:N4"/>
    <mergeCell ref="O3:O4"/>
    <mergeCell ref="P3:P4"/>
    <mergeCell ref="Q3:Q4"/>
    <mergeCell ref="R3:R4"/>
    <mergeCell ref="S3:S4"/>
    <mergeCell ref="B1:AI1"/>
    <mergeCell ref="B3:B4"/>
    <mergeCell ref="C3:C4"/>
    <mergeCell ref="D3:D4"/>
    <mergeCell ref="E3:E4"/>
    <mergeCell ref="F3:F4"/>
    <mergeCell ref="G3:G4"/>
    <mergeCell ref="H3:H4"/>
    <mergeCell ref="I3:I4"/>
    <mergeCell ref="J3:M3"/>
    <mergeCell ref="AG3:AG4"/>
    <mergeCell ref="AH3:AH4"/>
    <mergeCell ref="AI3:AI4"/>
  </mergeCells>
  <dataValidations count="1">
    <dataValidation type="list" allowBlank="1" showInputMessage="1" showErrorMessage="1" sqref="P7:S7">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
  <sheetViews>
    <sheetView workbookViewId="0">
      <selection activeCell="D6" sqref="D6:D7"/>
    </sheetView>
  </sheetViews>
  <sheetFormatPr defaultRowHeight="14.5" x14ac:dyDescent="0.35"/>
  <cols>
    <col min="1" max="1" width="5" customWidth="1"/>
    <col min="2" max="2" width="11.54296875" customWidth="1"/>
    <col min="3" max="3" width="17.81640625" customWidth="1"/>
    <col min="4" max="5" width="13.81640625" customWidth="1"/>
    <col min="6" max="6" width="28.453125" customWidth="1"/>
    <col min="7" max="7" width="50.1796875" customWidth="1"/>
    <col min="8" max="8" width="14.81640625" customWidth="1"/>
    <col min="9" max="9" width="13.81640625" customWidth="1"/>
    <col min="10" max="10" width="12.81640625" customWidth="1"/>
    <col min="11" max="14" width="10.54296875" customWidth="1"/>
    <col min="15" max="16" width="15.81640625" customWidth="1"/>
    <col min="17" max="17" width="18.54296875" customWidth="1"/>
    <col min="18" max="18" width="15.81640625" customWidth="1"/>
    <col min="19" max="21" width="14" customWidth="1"/>
    <col min="22" max="22" width="10" customWidth="1"/>
    <col min="23" max="23" width="11.1796875" customWidth="1"/>
    <col min="24" max="24" width="10" customWidth="1"/>
    <col min="25" max="25" width="11.81640625" customWidth="1"/>
    <col min="26" max="27" width="12.1796875" customWidth="1"/>
    <col min="28" max="29" width="11.1796875" customWidth="1"/>
    <col min="30" max="30" width="12.1796875" customWidth="1"/>
    <col min="31" max="33" width="11.1796875" customWidth="1"/>
    <col min="34" max="34" width="19.54296875" customWidth="1"/>
    <col min="35" max="35" width="19.453125" customWidth="1"/>
    <col min="36" max="36" width="10.453125" customWidth="1"/>
  </cols>
  <sheetData>
    <row r="1" spans="1:36" x14ac:dyDescent="0.35">
      <c r="A1" s="1"/>
      <c r="B1" s="124" t="s">
        <v>40</v>
      </c>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
    </row>
    <row r="2" spans="1:36" x14ac:dyDescent="0.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40.4" customHeight="1" x14ac:dyDescent="0.35">
      <c r="A3" s="1"/>
      <c r="B3" s="125" t="s">
        <v>0</v>
      </c>
      <c r="C3" s="125" t="s">
        <v>1</v>
      </c>
      <c r="D3" s="125" t="s">
        <v>28</v>
      </c>
      <c r="E3" s="125" t="s">
        <v>29</v>
      </c>
      <c r="F3" s="125" t="s">
        <v>30</v>
      </c>
      <c r="G3" s="125" t="s">
        <v>3</v>
      </c>
      <c r="H3" s="125" t="s">
        <v>4</v>
      </c>
      <c r="I3" s="125" t="s">
        <v>5</v>
      </c>
      <c r="J3" s="126" t="s">
        <v>6</v>
      </c>
      <c r="K3" s="126"/>
      <c r="L3" s="126"/>
      <c r="M3" s="126"/>
      <c r="N3" s="127" t="s">
        <v>47</v>
      </c>
      <c r="O3" s="125" t="s">
        <v>31</v>
      </c>
      <c r="P3" s="135" t="s">
        <v>42</v>
      </c>
      <c r="Q3" s="135" t="s">
        <v>32</v>
      </c>
      <c r="R3" s="135" t="s">
        <v>37</v>
      </c>
      <c r="S3" s="135" t="s">
        <v>33</v>
      </c>
      <c r="T3" s="125" t="s">
        <v>55</v>
      </c>
      <c r="U3" s="125" t="s">
        <v>57</v>
      </c>
      <c r="V3" s="126" t="s">
        <v>59</v>
      </c>
      <c r="W3" s="126"/>
      <c r="X3" s="126"/>
      <c r="Y3" s="126"/>
      <c r="Z3" s="126"/>
      <c r="AA3" s="126"/>
      <c r="AB3" s="125" t="s">
        <v>69</v>
      </c>
      <c r="AC3" s="130" t="s">
        <v>75</v>
      </c>
      <c r="AD3" s="132" t="s">
        <v>77</v>
      </c>
      <c r="AE3" s="133"/>
      <c r="AF3" s="134"/>
      <c r="AG3" s="127" t="s">
        <v>27</v>
      </c>
      <c r="AH3" s="127" t="s">
        <v>36</v>
      </c>
      <c r="AI3" s="125" t="s">
        <v>34</v>
      </c>
      <c r="AJ3" s="127" t="s">
        <v>35</v>
      </c>
    </row>
    <row r="4" spans="1:36" ht="169" customHeight="1" x14ac:dyDescent="0.35">
      <c r="A4" s="1"/>
      <c r="B4" s="125"/>
      <c r="C4" s="125"/>
      <c r="D4" s="125"/>
      <c r="E4" s="125"/>
      <c r="F4" s="125"/>
      <c r="G4" s="125"/>
      <c r="H4" s="125"/>
      <c r="I4" s="125"/>
      <c r="J4" s="3" t="s">
        <v>7</v>
      </c>
      <c r="K4" s="3" t="s">
        <v>8</v>
      </c>
      <c r="L4" s="3" t="s">
        <v>9</v>
      </c>
      <c r="M4" s="11" t="s">
        <v>10</v>
      </c>
      <c r="N4" s="128"/>
      <c r="O4" s="125"/>
      <c r="P4" s="135"/>
      <c r="Q4" s="135"/>
      <c r="R4" s="135"/>
      <c r="S4" s="135"/>
      <c r="T4" s="125"/>
      <c r="U4" s="125"/>
      <c r="V4" s="3" t="s">
        <v>61</v>
      </c>
      <c r="W4" s="3" t="s">
        <v>62</v>
      </c>
      <c r="X4" s="3" t="s">
        <v>15</v>
      </c>
      <c r="Y4" s="3" t="s">
        <v>63</v>
      </c>
      <c r="Z4" s="3" t="s">
        <v>60</v>
      </c>
      <c r="AA4" s="3" t="s">
        <v>25</v>
      </c>
      <c r="AB4" s="125"/>
      <c r="AC4" s="131"/>
      <c r="AD4" s="3" t="s">
        <v>16</v>
      </c>
      <c r="AE4" s="3" t="s">
        <v>17</v>
      </c>
      <c r="AF4" s="3" t="s">
        <v>26</v>
      </c>
      <c r="AG4" s="128"/>
      <c r="AH4" s="128"/>
      <c r="AI4" s="125"/>
      <c r="AJ4" s="128"/>
    </row>
    <row r="5" spans="1:36" x14ac:dyDescent="0.35">
      <c r="A5" s="1"/>
      <c r="B5" s="2">
        <v>1</v>
      </c>
      <c r="C5" s="2">
        <v>2</v>
      </c>
      <c r="D5" s="2">
        <v>3</v>
      </c>
      <c r="E5" s="2">
        <v>4</v>
      </c>
      <c r="F5" s="2">
        <v>5</v>
      </c>
      <c r="G5" s="2">
        <v>6</v>
      </c>
      <c r="H5" s="2">
        <v>7</v>
      </c>
      <c r="I5" s="2">
        <v>8</v>
      </c>
      <c r="J5" s="2">
        <v>9</v>
      </c>
      <c r="K5" s="2">
        <v>10</v>
      </c>
      <c r="L5" s="2">
        <v>11</v>
      </c>
      <c r="M5" s="2">
        <v>12</v>
      </c>
      <c r="N5" s="2">
        <v>13</v>
      </c>
      <c r="O5" s="2">
        <v>14</v>
      </c>
      <c r="P5" s="2">
        <v>15</v>
      </c>
      <c r="Q5" s="2">
        <v>16</v>
      </c>
      <c r="R5" s="2">
        <v>17</v>
      </c>
      <c r="S5" s="12">
        <v>18</v>
      </c>
      <c r="T5" s="2">
        <v>19</v>
      </c>
      <c r="U5" s="2">
        <v>20</v>
      </c>
      <c r="V5" s="2">
        <v>21</v>
      </c>
      <c r="W5" s="2">
        <v>22</v>
      </c>
      <c r="X5" s="2">
        <v>23</v>
      </c>
      <c r="Y5" s="2">
        <v>24</v>
      </c>
      <c r="Z5" s="2">
        <v>25</v>
      </c>
      <c r="AA5" s="2">
        <v>26</v>
      </c>
      <c r="AB5" s="2">
        <v>27</v>
      </c>
      <c r="AC5" s="2">
        <v>28</v>
      </c>
      <c r="AD5" s="2">
        <v>29</v>
      </c>
      <c r="AE5" s="2">
        <v>30</v>
      </c>
      <c r="AF5" s="2">
        <v>31</v>
      </c>
      <c r="AG5" s="2">
        <v>32</v>
      </c>
      <c r="AH5" s="2">
        <v>33</v>
      </c>
      <c r="AI5" s="2">
        <v>34</v>
      </c>
      <c r="AJ5" s="2">
        <v>35</v>
      </c>
    </row>
    <row r="6" spans="1:36" s="16" customFormat="1" ht="78" customHeight="1" x14ac:dyDescent="0.35">
      <c r="A6" s="44"/>
      <c r="B6" s="144" t="s">
        <v>173</v>
      </c>
      <c r="C6" s="144" t="s">
        <v>181</v>
      </c>
      <c r="D6" s="144" t="s">
        <v>186</v>
      </c>
      <c r="E6" s="144" t="s">
        <v>167</v>
      </c>
      <c r="F6" s="144" t="s">
        <v>185</v>
      </c>
      <c r="G6" s="144" t="s">
        <v>168</v>
      </c>
      <c r="H6" s="144" t="s">
        <v>169</v>
      </c>
      <c r="I6" s="144" t="s">
        <v>89</v>
      </c>
      <c r="J6" s="45" t="s">
        <v>170</v>
      </c>
      <c r="K6" s="45" t="s">
        <v>171</v>
      </c>
      <c r="L6" s="45" t="s">
        <v>172</v>
      </c>
      <c r="M6" s="45">
        <v>1</v>
      </c>
      <c r="N6" s="144" t="s">
        <v>180</v>
      </c>
      <c r="O6" s="144" t="s">
        <v>174</v>
      </c>
      <c r="P6" s="143" t="s">
        <v>175</v>
      </c>
      <c r="Q6" s="143" t="s">
        <v>96</v>
      </c>
      <c r="R6" s="143" t="s">
        <v>97</v>
      </c>
      <c r="S6" s="143" t="s">
        <v>179</v>
      </c>
      <c r="T6" s="139">
        <v>312500</v>
      </c>
      <c r="U6" s="139">
        <v>312500</v>
      </c>
      <c r="V6" s="139">
        <v>312500</v>
      </c>
      <c r="W6" s="136"/>
      <c r="X6" s="136"/>
      <c r="Y6" s="136"/>
      <c r="Z6" s="136"/>
      <c r="AA6" s="140"/>
      <c r="AB6" s="139">
        <v>55148</v>
      </c>
      <c r="AC6" s="138" t="s">
        <v>182</v>
      </c>
      <c r="AD6" s="138"/>
      <c r="AE6" s="138"/>
      <c r="AF6" s="142">
        <v>312500</v>
      </c>
      <c r="AG6" s="138"/>
      <c r="AH6" s="141" t="s">
        <v>183</v>
      </c>
      <c r="AI6" s="141" t="s">
        <v>184</v>
      </c>
      <c r="AJ6" s="138"/>
    </row>
    <row r="7" spans="1:36" s="16" customFormat="1" ht="79.75" customHeight="1" x14ac:dyDescent="0.35">
      <c r="A7" s="44"/>
      <c r="B7" s="137"/>
      <c r="C7" s="137"/>
      <c r="D7" s="137"/>
      <c r="E7" s="137"/>
      <c r="F7" s="137"/>
      <c r="G7" s="137"/>
      <c r="H7" s="137"/>
      <c r="I7" s="137"/>
      <c r="J7" s="43" t="s">
        <v>176</v>
      </c>
      <c r="K7" s="43" t="s">
        <v>177</v>
      </c>
      <c r="L7" s="43" t="s">
        <v>178</v>
      </c>
      <c r="M7" s="43">
        <v>1</v>
      </c>
      <c r="N7" s="137"/>
      <c r="O7" s="137"/>
      <c r="P7" s="137"/>
      <c r="Q7" s="137"/>
      <c r="R7" s="137"/>
      <c r="S7" s="137"/>
      <c r="T7" s="137"/>
      <c r="U7" s="137"/>
      <c r="V7" s="137"/>
      <c r="W7" s="137"/>
      <c r="X7" s="137"/>
      <c r="Y7" s="137"/>
      <c r="Z7" s="137"/>
      <c r="AA7" s="137"/>
      <c r="AB7" s="137"/>
      <c r="AC7" s="137"/>
      <c r="AD7" s="137"/>
      <c r="AE7" s="137"/>
      <c r="AF7" s="137"/>
      <c r="AG7" s="137"/>
      <c r="AH7" s="137"/>
      <c r="AI7" s="137"/>
      <c r="AJ7" s="137"/>
    </row>
    <row r="8" spans="1:36" x14ac:dyDescent="0.35">
      <c r="A8" s="1"/>
      <c r="B8" s="8" t="s">
        <v>23</v>
      </c>
      <c r="C8" s="9"/>
      <c r="D8" s="9"/>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6" x14ac:dyDescent="0.35">
      <c r="A9" s="9"/>
      <c r="B9" s="14" t="s">
        <v>73</v>
      </c>
      <c r="C9" s="14"/>
      <c r="D9" s="14"/>
      <c r="E9" s="14"/>
      <c r="F9" s="14"/>
      <c r="G9" s="14"/>
      <c r="H9" s="14"/>
      <c r="I9" s="14"/>
      <c r="J9" s="9"/>
      <c r="K9" s="9"/>
      <c r="L9" s="9"/>
      <c r="M9" s="9"/>
      <c r="N9" s="9"/>
      <c r="O9" s="9"/>
      <c r="P9" s="9"/>
      <c r="Q9" s="9"/>
      <c r="R9" s="9"/>
      <c r="S9" s="9"/>
      <c r="T9" s="9"/>
      <c r="U9" s="9"/>
      <c r="V9" s="9"/>
      <c r="W9" s="9"/>
      <c r="X9" s="9"/>
      <c r="Y9" s="9"/>
      <c r="Z9" s="9"/>
      <c r="AA9" s="9"/>
      <c r="AB9" s="9"/>
      <c r="AC9" s="9"/>
      <c r="AD9" s="9"/>
      <c r="AE9" s="9"/>
      <c r="AF9" s="9"/>
      <c r="AG9" s="9"/>
      <c r="AH9" s="9"/>
      <c r="AI9" s="9"/>
      <c r="AJ9" s="9"/>
    </row>
    <row r="10" spans="1:36" x14ac:dyDescent="0.35">
      <c r="A10" s="14"/>
      <c r="B10" s="14" t="s">
        <v>74</v>
      </c>
      <c r="C10" s="14"/>
      <c r="D10" s="14"/>
      <c r="E10" s="14"/>
      <c r="F10" s="14"/>
      <c r="G10" s="14"/>
      <c r="H10" s="14"/>
      <c r="I10" s="14"/>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row>
    <row r="11" spans="1:36"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6" x14ac:dyDescent="0.3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x14ac:dyDescent="0.3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row>
    <row r="14" spans="1:36" x14ac:dyDescent="0.35">
      <c r="A14" s="1"/>
      <c r="B14" s="129" t="s">
        <v>24</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row>
  </sheetData>
  <mergeCells count="58">
    <mergeCell ref="AJ3:AJ4"/>
    <mergeCell ref="B14:AJ14"/>
    <mergeCell ref="T3:T4"/>
    <mergeCell ref="U3:U4"/>
    <mergeCell ref="V3:AA3"/>
    <mergeCell ref="AB3:AB4"/>
    <mergeCell ref="AC3:AC4"/>
    <mergeCell ref="AD3:AF3"/>
    <mergeCell ref="N3:N4"/>
    <mergeCell ref="O3:O4"/>
    <mergeCell ref="P3:P4"/>
    <mergeCell ref="Q3:Q4"/>
    <mergeCell ref="R3:R4"/>
    <mergeCell ref="S3:S4"/>
    <mergeCell ref="B6:B7"/>
    <mergeCell ref="C6:C7"/>
    <mergeCell ref="B1:AI1"/>
    <mergeCell ref="B3:B4"/>
    <mergeCell ref="C3:C4"/>
    <mergeCell ref="D3:D4"/>
    <mergeCell ref="E3:E4"/>
    <mergeCell ref="F3:F4"/>
    <mergeCell ref="G3:G4"/>
    <mergeCell ref="H3:H4"/>
    <mergeCell ref="I3:I4"/>
    <mergeCell ref="J3:M3"/>
    <mergeCell ref="AG3:AG4"/>
    <mergeCell ref="AH3:AH4"/>
    <mergeCell ref="AI3:AI4"/>
    <mergeCell ref="D6:D7"/>
    <mergeCell ref="E6:E7"/>
    <mergeCell ref="F6:F7"/>
    <mergeCell ref="G6:G7"/>
    <mergeCell ref="H6:H7"/>
    <mergeCell ref="I6:I7"/>
    <mergeCell ref="N6:N7"/>
    <mergeCell ref="O6:O7"/>
    <mergeCell ref="P6:P7"/>
    <mergeCell ref="Q6:Q7"/>
    <mergeCell ref="R6:R7"/>
    <mergeCell ref="S6:S7"/>
    <mergeCell ref="T6:T7"/>
    <mergeCell ref="U6:U7"/>
    <mergeCell ref="V6:V7"/>
    <mergeCell ref="AJ6:AJ7"/>
    <mergeCell ref="AI6:AI7"/>
    <mergeCell ref="AH6:AH7"/>
    <mergeCell ref="AG6:AG7"/>
    <mergeCell ref="AF6:AF7"/>
    <mergeCell ref="Z6:Z7"/>
    <mergeCell ref="Y6:Y7"/>
    <mergeCell ref="X6:X7"/>
    <mergeCell ref="W6:W7"/>
    <mergeCell ref="AE6:AE7"/>
    <mergeCell ref="AD6:AD7"/>
    <mergeCell ref="AC6:AC7"/>
    <mergeCell ref="AB6:AB7"/>
    <mergeCell ref="AA6:AA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
  <sheetViews>
    <sheetView topLeftCell="J1" workbookViewId="0">
      <selection activeCell="U6" sqref="U6"/>
    </sheetView>
  </sheetViews>
  <sheetFormatPr defaultRowHeight="14.5" x14ac:dyDescent="0.35"/>
  <cols>
    <col min="1" max="1" width="5" customWidth="1"/>
    <col min="2" max="2" width="21" customWidth="1"/>
    <col min="3" max="3" width="17.81640625" customWidth="1"/>
    <col min="4" max="5" width="13.81640625" customWidth="1"/>
    <col min="6" max="6" width="18.1796875" customWidth="1"/>
    <col min="7" max="7" width="50.1796875" customWidth="1"/>
    <col min="8" max="8" width="14.81640625" customWidth="1"/>
    <col min="9" max="9" width="13.81640625" customWidth="1"/>
    <col min="10" max="10" width="12.81640625" customWidth="1"/>
    <col min="11" max="14" width="10.54296875" customWidth="1"/>
    <col min="15" max="16" width="15.81640625" customWidth="1"/>
    <col min="17" max="17" width="18.54296875" customWidth="1"/>
    <col min="18" max="18" width="15.81640625" customWidth="1"/>
    <col min="19" max="21" width="14" customWidth="1"/>
    <col min="22" max="22" width="10" customWidth="1"/>
    <col min="23" max="23" width="11.1796875" customWidth="1"/>
    <col min="24" max="24" width="10" customWidth="1"/>
    <col min="25" max="25" width="11.81640625" customWidth="1"/>
    <col min="26" max="27" width="12.1796875" customWidth="1"/>
    <col min="28" max="29" width="11.1796875" customWidth="1"/>
    <col min="30" max="30" width="12.1796875" customWidth="1"/>
    <col min="31" max="33" width="11.1796875" customWidth="1"/>
    <col min="34" max="34" width="24.1796875" customWidth="1"/>
    <col min="35" max="35" width="19.453125" customWidth="1"/>
    <col min="36" max="36" width="10.453125" customWidth="1"/>
  </cols>
  <sheetData>
    <row r="1" spans="1:36" x14ac:dyDescent="0.35">
      <c r="A1" s="1"/>
      <c r="B1" s="124" t="s">
        <v>40</v>
      </c>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
    </row>
    <row r="2" spans="1:36" x14ac:dyDescent="0.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14.5" customHeight="1" x14ac:dyDescent="0.35">
      <c r="A3" s="1"/>
      <c r="B3" s="125" t="s">
        <v>0</v>
      </c>
      <c r="C3" s="125" t="s">
        <v>1</v>
      </c>
      <c r="D3" s="125" t="s">
        <v>28</v>
      </c>
      <c r="E3" s="125" t="s">
        <v>29</v>
      </c>
      <c r="F3" s="125" t="s">
        <v>30</v>
      </c>
      <c r="G3" s="125" t="s">
        <v>3</v>
      </c>
      <c r="H3" s="125" t="s">
        <v>4</v>
      </c>
      <c r="I3" s="125" t="s">
        <v>5</v>
      </c>
      <c r="J3" s="126" t="s">
        <v>6</v>
      </c>
      <c r="K3" s="126"/>
      <c r="L3" s="126"/>
      <c r="M3" s="126"/>
      <c r="N3" s="127" t="s">
        <v>47</v>
      </c>
      <c r="O3" s="125" t="s">
        <v>31</v>
      </c>
      <c r="P3" s="135" t="s">
        <v>42</v>
      </c>
      <c r="Q3" s="135" t="s">
        <v>32</v>
      </c>
      <c r="R3" s="135" t="s">
        <v>37</v>
      </c>
      <c r="S3" s="135" t="s">
        <v>33</v>
      </c>
      <c r="T3" s="125" t="s">
        <v>55</v>
      </c>
      <c r="U3" s="125" t="s">
        <v>57</v>
      </c>
      <c r="V3" s="126" t="s">
        <v>59</v>
      </c>
      <c r="W3" s="126"/>
      <c r="X3" s="126"/>
      <c r="Y3" s="126"/>
      <c r="Z3" s="126"/>
      <c r="AA3" s="126"/>
      <c r="AB3" s="125" t="s">
        <v>69</v>
      </c>
      <c r="AC3" s="130" t="s">
        <v>75</v>
      </c>
      <c r="AD3" s="132" t="s">
        <v>77</v>
      </c>
      <c r="AE3" s="133"/>
      <c r="AF3" s="134"/>
      <c r="AG3" s="127" t="s">
        <v>27</v>
      </c>
      <c r="AH3" s="127" t="s">
        <v>36</v>
      </c>
      <c r="AI3" s="125" t="s">
        <v>34</v>
      </c>
      <c r="AJ3" s="127" t="s">
        <v>35</v>
      </c>
    </row>
    <row r="4" spans="1:36" ht="169" customHeight="1" x14ac:dyDescent="0.35">
      <c r="A4" s="1"/>
      <c r="B4" s="125"/>
      <c r="C4" s="125"/>
      <c r="D4" s="125"/>
      <c r="E4" s="125"/>
      <c r="F4" s="125"/>
      <c r="G4" s="125"/>
      <c r="H4" s="125"/>
      <c r="I4" s="125"/>
      <c r="J4" s="3" t="s">
        <v>7</v>
      </c>
      <c r="K4" s="3" t="s">
        <v>8</v>
      </c>
      <c r="L4" s="3" t="s">
        <v>9</v>
      </c>
      <c r="M4" s="11" t="s">
        <v>10</v>
      </c>
      <c r="N4" s="128"/>
      <c r="O4" s="125"/>
      <c r="P4" s="135"/>
      <c r="Q4" s="135"/>
      <c r="R4" s="135"/>
      <c r="S4" s="135"/>
      <c r="T4" s="125"/>
      <c r="U4" s="125"/>
      <c r="V4" s="3" t="s">
        <v>61</v>
      </c>
      <c r="W4" s="3" t="s">
        <v>62</v>
      </c>
      <c r="X4" s="3" t="s">
        <v>15</v>
      </c>
      <c r="Y4" s="3" t="s">
        <v>63</v>
      </c>
      <c r="Z4" s="3" t="s">
        <v>60</v>
      </c>
      <c r="AA4" s="3" t="s">
        <v>25</v>
      </c>
      <c r="AB4" s="125"/>
      <c r="AC4" s="131"/>
      <c r="AD4" s="3" t="s">
        <v>16</v>
      </c>
      <c r="AE4" s="3" t="s">
        <v>17</v>
      </c>
      <c r="AF4" s="3" t="s">
        <v>26</v>
      </c>
      <c r="AG4" s="128"/>
      <c r="AH4" s="128"/>
      <c r="AI4" s="125"/>
      <c r="AJ4" s="128"/>
    </row>
    <row r="5" spans="1:36" x14ac:dyDescent="0.35">
      <c r="A5" s="1"/>
      <c r="B5" s="2">
        <v>1</v>
      </c>
      <c r="C5" s="2">
        <v>2</v>
      </c>
      <c r="D5" s="2">
        <v>3</v>
      </c>
      <c r="E5" s="2">
        <v>4</v>
      </c>
      <c r="F5" s="2">
        <v>5</v>
      </c>
      <c r="G5" s="2">
        <v>6</v>
      </c>
      <c r="H5" s="2">
        <v>7</v>
      </c>
      <c r="I5" s="2">
        <v>8</v>
      </c>
      <c r="J5" s="2">
        <v>9</v>
      </c>
      <c r="K5" s="2">
        <v>10</v>
      </c>
      <c r="L5" s="2">
        <v>11</v>
      </c>
      <c r="M5" s="2">
        <v>12</v>
      </c>
      <c r="N5" s="2">
        <v>13</v>
      </c>
      <c r="O5" s="2">
        <v>14</v>
      </c>
      <c r="P5" s="2">
        <v>15</v>
      </c>
      <c r="Q5" s="2">
        <v>16</v>
      </c>
      <c r="R5" s="2">
        <v>17</v>
      </c>
      <c r="S5" s="12">
        <v>18</v>
      </c>
      <c r="T5" s="2">
        <v>19</v>
      </c>
      <c r="U5" s="2">
        <v>20</v>
      </c>
      <c r="V5" s="2">
        <v>21</v>
      </c>
      <c r="W5" s="2">
        <v>22</v>
      </c>
      <c r="X5" s="2">
        <v>23</v>
      </c>
      <c r="Y5" s="2">
        <v>24</v>
      </c>
      <c r="Z5" s="2">
        <v>25</v>
      </c>
      <c r="AA5" s="2">
        <v>26</v>
      </c>
      <c r="AB5" s="2">
        <v>27</v>
      </c>
      <c r="AC5" s="2">
        <v>28</v>
      </c>
      <c r="AD5" s="2">
        <v>29</v>
      </c>
      <c r="AE5" s="2">
        <v>30</v>
      </c>
      <c r="AF5" s="2">
        <v>31</v>
      </c>
      <c r="AG5" s="2">
        <v>32</v>
      </c>
      <c r="AH5" s="2">
        <v>33</v>
      </c>
      <c r="AI5" s="2">
        <v>34</v>
      </c>
      <c r="AJ5" s="2">
        <v>35</v>
      </c>
    </row>
    <row r="6" spans="1:36" ht="409.5" customHeight="1" x14ac:dyDescent="0.35">
      <c r="A6" s="1"/>
      <c r="B6" s="4" t="s">
        <v>49</v>
      </c>
      <c r="C6" s="4" t="s">
        <v>18</v>
      </c>
      <c r="D6" s="4" t="s">
        <v>50</v>
      </c>
      <c r="E6" s="4" t="s">
        <v>51</v>
      </c>
      <c r="F6" s="4" t="s">
        <v>2</v>
      </c>
      <c r="G6" s="4" t="s">
        <v>52</v>
      </c>
      <c r="H6" s="4" t="s">
        <v>19</v>
      </c>
      <c r="I6" s="4" t="s">
        <v>53</v>
      </c>
      <c r="J6" s="4" t="s">
        <v>12</v>
      </c>
      <c r="K6" s="4" t="s">
        <v>11</v>
      </c>
      <c r="L6" s="4" t="s">
        <v>13</v>
      </c>
      <c r="M6" s="4" t="s">
        <v>14</v>
      </c>
      <c r="N6" s="4" t="s">
        <v>48</v>
      </c>
      <c r="O6" s="4" t="s">
        <v>54</v>
      </c>
      <c r="P6" s="10" t="s">
        <v>43</v>
      </c>
      <c r="Q6" s="10" t="s">
        <v>44</v>
      </c>
      <c r="R6" s="10" t="s">
        <v>45</v>
      </c>
      <c r="S6" s="10" t="s">
        <v>46</v>
      </c>
      <c r="T6" s="4" t="s">
        <v>56</v>
      </c>
      <c r="U6" s="4" t="s">
        <v>58</v>
      </c>
      <c r="V6" s="4" t="s">
        <v>64</v>
      </c>
      <c r="W6" s="4" t="s">
        <v>65</v>
      </c>
      <c r="X6" s="4" t="s">
        <v>66</v>
      </c>
      <c r="Y6" s="4" t="s">
        <v>20</v>
      </c>
      <c r="Z6" s="4" t="s">
        <v>67</v>
      </c>
      <c r="AA6" s="13" t="s">
        <v>68</v>
      </c>
      <c r="AB6" s="4" t="s">
        <v>70</v>
      </c>
      <c r="AC6" s="10" t="s">
        <v>41</v>
      </c>
      <c r="AD6" s="10" t="s">
        <v>71</v>
      </c>
      <c r="AE6" s="10" t="s">
        <v>72</v>
      </c>
      <c r="AF6" s="10" t="s">
        <v>76</v>
      </c>
      <c r="AG6" s="10" t="s">
        <v>38</v>
      </c>
      <c r="AH6" s="4" t="s">
        <v>21</v>
      </c>
      <c r="AI6" s="4" t="s">
        <v>22</v>
      </c>
      <c r="AJ6" s="10" t="s">
        <v>39</v>
      </c>
    </row>
    <row r="7" spans="1:36" x14ac:dyDescent="0.35">
      <c r="A7" s="1"/>
      <c r="B7" s="4"/>
      <c r="C7" s="4"/>
      <c r="D7" s="4"/>
      <c r="E7" s="4"/>
      <c r="F7" s="4"/>
      <c r="G7" s="4"/>
      <c r="H7" s="4"/>
      <c r="I7" s="4"/>
      <c r="J7" s="4"/>
      <c r="K7" s="4"/>
      <c r="L7" s="4"/>
      <c r="M7" s="4"/>
      <c r="N7" s="4"/>
      <c r="O7" s="4"/>
      <c r="P7" s="5"/>
      <c r="Q7" s="5"/>
      <c r="R7" s="5"/>
      <c r="S7" s="5"/>
      <c r="T7" s="4"/>
      <c r="U7" s="4"/>
      <c r="V7" s="4"/>
      <c r="W7" s="6"/>
      <c r="X7" s="6"/>
      <c r="Y7" s="6"/>
      <c r="Z7" s="4"/>
      <c r="AA7" s="7"/>
      <c r="AB7" s="4"/>
      <c r="AC7" s="5"/>
      <c r="AD7" s="10"/>
      <c r="AE7" s="10"/>
      <c r="AF7" s="5"/>
      <c r="AG7" s="5"/>
      <c r="AH7" s="4"/>
      <c r="AI7" s="4"/>
      <c r="AJ7" s="5"/>
    </row>
    <row r="8" spans="1:36" x14ac:dyDescent="0.35">
      <c r="A8" s="1"/>
      <c r="B8" s="8" t="s">
        <v>23</v>
      </c>
      <c r="C8" s="9"/>
      <c r="D8" s="9"/>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6" x14ac:dyDescent="0.35">
      <c r="A9" s="9"/>
      <c r="B9" s="14" t="s">
        <v>73</v>
      </c>
      <c r="C9" s="14"/>
      <c r="D9" s="14"/>
      <c r="E9" s="14"/>
      <c r="F9" s="14"/>
      <c r="G9" s="14"/>
      <c r="H9" s="14"/>
      <c r="I9" s="14"/>
      <c r="J9" s="9"/>
      <c r="K9" s="9"/>
      <c r="L9" s="9"/>
      <c r="M9" s="9"/>
      <c r="N9" s="9"/>
      <c r="O9" s="9"/>
      <c r="P9" s="9"/>
      <c r="Q9" s="9"/>
      <c r="R9" s="9"/>
      <c r="S9" s="9"/>
      <c r="T9" s="9"/>
      <c r="U9" s="9"/>
      <c r="V9" s="9"/>
      <c r="W9" s="9"/>
      <c r="X9" s="9"/>
      <c r="Y9" s="9"/>
      <c r="Z9" s="9"/>
      <c r="AA9" s="9"/>
      <c r="AB9" s="9"/>
      <c r="AC9" s="9"/>
      <c r="AD9" s="9"/>
      <c r="AE9" s="9"/>
      <c r="AF9" s="9"/>
      <c r="AG9" s="9"/>
      <c r="AH9" s="9"/>
      <c r="AI9" s="9"/>
      <c r="AJ9" s="9"/>
    </row>
    <row r="10" spans="1:36" x14ac:dyDescent="0.35">
      <c r="A10" s="14"/>
      <c r="B10" s="14" t="s">
        <v>74</v>
      </c>
      <c r="C10" s="14"/>
      <c r="D10" s="14"/>
      <c r="E10" s="14"/>
      <c r="F10" s="14"/>
      <c r="G10" s="14"/>
      <c r="H10" s="14"/>
      <c r="I10" s="14"/>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row>
    <row r="11" spans="1:36"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6" x14ac:dyDescent="0.3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x14ac:dyDescent="0.3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row>
    <row r="14" spans="1:36" x14ac:dyDescent="0.35">
      <c r="A14" s="1"/>
      <c r="B14" s="129" t="s">
        <v>24</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row>
  </sheetData>
  <mergeCells count="27">
    <mergeCell ref="AJ3:AJ4"/>
    <mergeCell ref="B14:AJ14"/>
    <mergeCell ref="T3:T4"/>
    <mergeCell ref="U3:U4"/>
    <mergeCell ref="V3:AA3"/>
    <mergeCell ref="AB3:AB4"/>
    <mergeCell ref="AC3:AC4"/>
    <mergeCell ref="AD3:AF3"/>
    <mergeCell ref="N3:N4"/>
    <mergeCell ref="O3:O4"/>
    <mergeCell ref="P3:P4"/>
    <mergeCell ref="Q3:Q4"/>
    <mergeCell ref="R3:R4"/>
    <mergeCell ref="S3:S4"/>
    <mergeCell ref="B1:AI1"/>
    <mergeCell ref="B3:B4"/>
    <mergeCell ref="C3:C4"/>
    <mergeCell ref="D3:D4"/>
    <mergeCell ref="E3:E4"/>
    <mergeCell ref="F3:F4"/>
    <mergeCell ref="G3:G4"/>
    <mergeCell ref="H3:H4"/>
    <mergeCell ref="I3:I4"/>
    <mergeCell ref="J3:M3"/>
    <mergeCell ref="AG3:AG4"/>
    <mergeCell ref="AH3:AH4"/>
    <mergeCell ref="AI3:AI4"/>
  </mergeCells>
  <dataValidations count="1">
    <dataValidation type="list" allowBlank="1" showInputMessage="1" showErrorMessage="1" sqref="P7:S7">
      <formula1>#REF!</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tabSelected="1" topLeftCell="U13" zoomScale="80" zoomScaleNormal="80" workbookViewId="0">
      <selection activeCell="AD12" sqref="AD12:AD13"/>
    </sheetView>
  </sheetViews>
  <sheetFormatPr defaultRowHeight="14.5" x14ac:dyDescent="0.35"/>
  <cols>
    <col min="1" max="1" width="5" customWidth="1"/>
    <col min="2" max="2" width="16.453125" customWidth="1"/>
    <col min="3" max="3" width="20.54296875" customWidth="1"/>
    <col min="4" max="4" width="13.81640625" customWidth="1"/>
    <col min="5" max="5" width="18.26953125" customWidth="1"/>
    <col min="6" max="6" width="18.1796875" customWidth="1"/>
    <col min="7" max="7" width="50.1796875" customWidth="1"/>
    <col min="8" max="8" width="11.54296875" customWidth="1"/>
    <col min="9" max="9" width="11.7265625" customWidth="1"/>
    <col min="10" max="10" width="25.1796875" customWidth="1"/>
    <col min="11" max="14" width="10.54296875" customWidth="1"/>
    <col min="15" max="16" width="15.81640625" customWidth="1"/>
    <col min="17" max="17" width="18.54296875" customWidth="1"/>
    <col min="18" max="18" width="15.81640625" customWidth="1"/>
    <col min="19" max="21" width="14" customWidth="1"/>
    <col min="22" max="22" width="12.1796875" customWidth="1"/>
    <col min="23" max="23" width="11.1796875" customWidth="1"/>
    <col min="24" max="24" width="10" customWidth="1"/>
    <col min="25" max="25" width="11.81640625" customWidth="1"/>
    <col min="26" max="27" width="12.1796875" customWidth="1"/>
    <col min="28" max="28" width="13" customWidth="1"/>
    <col min="29" max="29" width="11.1796875" customWidth="1"/>
    <col min="30" max="30" width="12.1796875" customWidth="1"/>
    <col min="31" max="31" width="12.26953125" customWidth="1"/>
    <col min="32" max="33" width="11.1796875" customWidth="1"/>
    <col min="34" max="34" width="24.1796875" customWidth="1"/>
    <col min="35" max="35" width="19.453125" customWidth="1"/>
    <col min="36" max="36" width="10.453125" customWidth="1"/>
  </cols>
  <sheetData>
    <row r="1" spans="1:36" x14ac:dyDescent="0.35">
      <c r="A1" s="1"/>
      <c r="B1" s="124" t="s">
        <v>40</v>
      </c>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
    </row>
    <row r="2" spans="1:36" x14ac:dyDescent="0.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39.5" customHeight="1" x14ac:dyDescent="0.35">
      <c r="A3" s="1"/>
      <c r="B3" s="125" t="s">
        <v>0</v>
      </c>
      <c r="C3" s="125" t="s">
        <v>1</v>
      </c>
      <c r="D3" s="125" t="s">
        <v>28</v>
      </c>
      <c r="E3" s="125" t="s">
        <v>29</v>
      </c>
      <c r="F3" s="125" t="s">
        <v>30</v>
      </c>
      <c r="G3" s="125" t="s">
        <v>3</v>
      </c>
      <c r="H3" s="125" t="s">
        <v>4</v>
      </c>
      <c r="I3" s="125" t="s">
        <v>5</v>
      </c>
      <c r="J3" s="126" t="s">
        <v>6</v>
      </c>
      <c r="K3" s="126"/>
      <c r="L3" s="126"/>
      <c r="M3" s="126"/>
      <c r="N3" s="127" t="s">
        <v>47</v>
      </c>
      <c r="O3" s="125" t="s">
        <v>31</v>
      </c>
      <c r="P3" s="135" t="s">
        <v>42</v>
      </c>
      <c r="Q3" s="135" t="s">
        <v>32</v>
      </c>
      <c r="R3" s="135" t="s">
        <v>37</v>
      </c>
      <c r="S3" s="135" t="s">
        <v>33</v>
      </c>
      <c r="T3" s="125" t="s">
        <v>55</v>
      </c>
      <c r="U3" s="125" t="s">
        <v>57</v>
      </c>
      <c r="V3" s="126" t="s">
        <v>59</v>
      </c>
      <c r="W3" s="126"/>
      <c r="X3" s="126"/>
      <c r="Y3" s="126"/>
      <c r="Z3" s="126"/>
      <c r="AA3" s="126"/>
      <c r="AB3" s="125" t="s">
        <v>69</v>
      </c>
      <c r="AC3" s="130" t="s">
        <v>75</v>
      </c>
      <c r="AD3" s="132" t="s">
        <v>77</v>
      </c>
      <c r="AE3" s="133"/>
      <c r="AF3" s="134"/>
      <c r="AG3" s="127" t="s">
        <v>27</v>
      </c>
      <c r="AH3" s="127" t="s">
        <v>36</v>
      </c>
      <c r="AI3" s="125" t="s">
        <v>34</v>
      </c>
      <c r="AJ3" s="127" t="s">
        <v>35</v>
      </c>
    </row>
    <row r="4" spans="1:36" ht="138.65" customHeight="1" x14ac:dyDescent="0.35">
      <c r="A4" s="1"/>
      <c r="B4" s="125"/>
      <c r="C4" s="125"/>
      <c r="D4" s="125"/>
      <c r="E4" s="125"/>
      <c r="F4" s="125"/>
      <c r="G4" s="125"/>
      <c r="H4" s="125"/>
      <c r="I4" s="125"/>
      <c r="J4" s="3" t="s">
        <v>7</v>
      </c>
      <c r="K4" s="3" t="s">
        <v>8</v>
      </c>
      <c r="L4" s="3" t="s">
        <v>9</v>
      </c>
      <c r="M4" s="11" t="s">
        <v>10</v>
      </c>
      <c r="N4" s="128"/>
      <c r="O4" s="125"/>
      <c r="P4" s="135"/>
      <c r="Q4" s="135"/>
      <c r="R4" s="135"/>
      <c r="S4" s="135"/>
      <c r="T4" s="125"/>
      <c r="U4" s="125"/>
      <c r="V4" s="3" t="s">
        <v>61</v>
      </c>
      <c r="W4" s="3" t="s">
        <v>62</v>
      </c>
      <c r="X4" s="3" t="s">
        <v>15</v>
      </c>
      <c r="Y4" s="3" t="s">
        <v>63</v>
      </c>
      <c r="Z4" s="3" t="s">
        <v>60</v>
      </c>
      <c r="AA4" s="3" t="s">
        <v>25</v>
      </c>
      <c r="AB4" s="125"/>
      <c r="AC4" s="131"/>
      <c r="AD4" s="3" t="s">
        <v>16</v>
      </c>
      <c r="AE4" s="3" t="s">
        <v>17</v>
      </c>
      <c r="AF4" s="3" t="s">
        <v>26</v>
      </c>
      <c r="AG4" s="128"/>
      <c r="AH4" s="128"/>
      <c r="AI4" s="125"/>
      <c r="AJ4" s="128"/>
    </row>
    <row r="5" spans="1:36" x14ac:dyDescent="0.35">
      <c r="A5" s="1"/>
      <c r="B5" s="2">
        <v>1</v>
      </c>
      <c r="C5" s="2">
        <v>2</v>
      </c>
      <c r="D5" s="2">
        <v>3</v>
      </c>
      <c r="E5" s="2">
        <v>4</v>
      </c>
      <c r="F5" s="2">
        <v>5</v>
      </c>
      <c r="G5" s="2">
        <v>6</v>
      </c>
      <c r="H5" s="2">
        <v>7</v>
      </c>
      <c r="I5" s="2">
        <v>8</v>
      </c>
      <c r="J5" s="48">
        <v>9</v>
      </c>
      <c r="K5" s="48">
        <v>10</v>
      </c>
      <c r="L5" s="48">
        <v>11</v>
      </c>
      <c r="M5" s="2">
        <v>12</v>
      </c>
      <c r="N5" s="2">
        <v>13</v>
      </c>
      <c r="O5" s="2">
        <v>14</v>
      </c>
      <c r="P5" s="48">
        <v>15</v>
      </c>
      <c r="Q5" s="48">
        <v>16</v>
      </c>
      <c r="R5" s="48">
        <v>17</v>
      </c>
      <c r="S5" s="49">
        <v>18</v>
      </c>
      <c r="T5" s="2">
        <v>19</v>
      </c>
      <c r="U5" s="2">
        <v>20</v>
      </c>
      <c r="V5" s="2">
        <v>21</v>
      </c>
      <c r="W5" s="2">
        <v>22</v>
      </c>
      <c r="X5" s="2">
        <v>23</v>
      </c>
      <c r="Y5" s="2">
        <v>24</v>
      </c>
      <c r="Z5" s="2">
        <v>25</v>
      </c>
      <c r="AA5" s="2">
        <v>26</v>
      </c>
      <c r="AB5" s="2">
        <v>27</v>
      </c>
      <c r="AC5" s="2">
        <v>28</v>
      </c>
      <c r="AD5" s="2">
        <v>29</v>
      </c>
      <c r="AE5" s="2">
        <v>30</v>
      </c>
      <c r="AF5" s="2">
        <v>31</v>
      </c>
      <c r="AG5" s="2">
        <v>32</v>
      </c>
      <c r="AH5" s="2">
        <v>33</v>
      </c>
      <c r="AI5" s="2">
        <v>34</v>
      </c>
      <c r="AJ5" s="2">
        <v>35</v>
      </c>
    </row>
    <row r="6" spans="1:36" ht="39.5" customHeight="1" x14ac:dyDescent="0.35">
      <c r="A6" s="1"/>
      <c r="B6" s="148" t="s">
        <v>187</v>
      </c>
      <c r="C6" s="151" t="s">
        <v>188</v>
      </c>
      <c r="D6" s="151" t="s">
        <v>189</v>
      </c>
      <c r="E6" s="151" t="s">
        <v>190</v>
      </c>
      <c r="F6" s="151" t="s">
        <v>193</v>
      </c>
      <c r="G6" s="151" t="s">
        <v>194</v>
      </c>
      <c r="H6" s="151" t="s">
        <v>89</v>
      </c>
      <c r="I6" s="151" t="s">
        <v>89</v>
      </c>
      <c r="J6" s="47" t="s">
        <v>195</v>
      </c>
      <c r="K6" s="47" t="s">
        <v>196</v>
      </c>
      <c r="L6" s="47" t="s">
        <v>197</v>
      </c>
      <c r="M6" s="46">
        <v>95</v>
      </c>
      <c r="N6" s="151" t="s">
        <v>180</v>
      </c>
      <c r="O6" s="165" t="s">
        <v>127</v>
      </c>
      <c r="P6" s="145" t="s">
        <v>201</v>
      </c>
      <c r="Q6" s="145" t="s">
        <v>202</v>
      </c>
      <c r="R6" s="145" t="s">
        <v>97</v>
      </c>
      <c r="S6" s="145" t="s">
        <v>179</v>
      </c>
      <c r="T6" s="167">
        <f>V6</f>
        <v>1500000</v>
      </c>
      <c r="U6" s="159">
        <f>V6</f>
        <v>1500000</v>
      </c>
      <c r="V6" s="159">
        <v>1500000</v>
      </c>
      <c r="W6" s="159">
        <v>0</v>
      </c>
      <c r="X6" s="159">
        <v>0</v>
      </c>
      <c r="Y6" s="159">
        <v>0</v>
      </c>
      <c r="Z6" s="159">
        <v>0</v>
      </c>
      <c r="AA6" s="159">
        <v>0</v>
      </c>
      <c r="AB6" s="159">
        <v>264706</v>
      </c>
      <c r="AC6" s="159" t="s">
        <v>99</v>
      </c>
      <c r="AD6" s="159">
        <v>0</v>
      </c>
      <c r="AE6" s="159">
        <f>V6</f>
        <v>1500000</v>
      </c>
      <c r="AF6" s="159">
        <v>0</v>
      </c>
      <c r="AG6" s="159"/>
      <c r="AH6" s="161">
        <v>45292</v>
      </c>
      <c r="AI6" s="161">
        <v>45352</v>
      </c>
      <c r="AJ6" s="157"/>
    </row>
    <row r="7" spans="1:36" ht="54.5" customHeight="1" x14ac:dyDescent="0.35">
      <c r="A7" s="1"/>
      <c r="B7" s="163"/>
      <c r="C7" s="164"/>
      <c r="D7" s="164"/>
      <c r="E7" s="164"/>
      <c r="F7" s="152"/>
      <c r="G7" s="164"/>
      <c r="H7" s="152"/>
      <c r="I7" s="152"/>
      <c r="J7" s="47" t="s">
        <v>198</v>
      </c>
      <c r="K7" s="47" t="s">
        <v>199</v>
      </c>
      <c r="L7" s="47" t="s">
        <v>200</v>
      </c>
      <c r="M7" s="46">
        <v>95</v>
      </c>
      <c r="N7" s="152"/>
      <c r="O7" s="166"/>
      <c r="P7" s="145"/>
      <c r="Q7" s="145"/>
      <c r="R7" s="145"/>
      <c r="S7" s="145"/>
      <c r="T7" s="147"/>
      <c r="U7" s="160"/>
      <c r="V7" s="160"/>
      <c r="W7" s="160"/>
      <c r="X7" s="160"/>
      <c r="Y7" s="160"/>
      <c r="Z7" s="160"/>
      <c r="AA7" s="160"/>
      <c r="AB7" s="160"/>
      <c r="AC7" s="160"/>
      <c r="AD7" s="160"/>
      <c r="AE7" s="160"/>
      <c r="AF7" s="160"/>
      <c r="AG7" s="160"/>
      <c r="AH7" s="162"/>
      <c r="AI7" s="162"/>
      <c r="AJ7" s="158"/>
    </row>
    <row r="8" spans="1:36" ht="39" customHeight="1" x14ac:dyDescent="0.35">
      <c r="A8" s="1"/>
      <c r="B8" s="148" t="s">
        <v>203</v>
      </c>
      <c r="C8" s="151" t="s">
        <v>204</v>
      </c>
      <c r="D8" s="151" t="s">
        <v>189</v>
      </c>
      <c r="E8" s="151" t="s">
        <v>190</v>
      </c>
      <c r="F8" s="151" t="s">
        <v>192</v>
      </c>
      <c r="G8" s="151" t="s">
        <v>194</v>
      </c>
      <c r="H8" s="151" t="s">
        <v>89</v>
      </c>
      <c r="I8" s="151" t="s">
        <v>89</v>
      </c>
      <c r="J8" s="47" t="s">
        <v>195</v>
      </c>
      <c r="K8" s="47" t="s">
        <v>196</v>
      </c>
      <c r="L8" s="47" t="s">
        <v>197</v>
      </c>
      <c r="M8" s="46">
        <v>12</v>
      </c>
      <c r="N8" s="151" t="s">
        <v>180</v>
      </c>
      <c r="O8" s="151" t="s">
        <v>166</v>
      </c>
      <c r="P8" s="145" t="s">
        <v>201</v>
      </c>
      <c r="Q8" s="145" t="s">
        <v>202</v>
      </c>
      <c r="R8" s="145" t="s">
        <v>97</v>
      </c>
      <c r="S8" s="145" t="s">
        <v>179</v>
      </c>
      <c r="T8" s="167">
        <f>V8</f>
        <v>210000</v>
      </c>
      <c r="U8" s="159">
        <f>V8</f>
        <v>210000</v>
      </c>
      <c r="V8" s="159">
        <v>210000</v>
      </c>
      <c r="W8" s="159">
        <v>0</v>
      </c>
      <c r="X8" s="159">
        <v>0</v>
      </c>
      <c r="Y8" s="159">
        <v>0</v>
      </c>
      <c r="Z8" s="159">
        <v>0</v>
      </c>
      <c r="AA8" s="159">
        <v>0</v>
      </c>
      <c r="AB8" s="159">
        <v>37100</v>
      </c>
      <c r="AC8" s="159" t="s">
        <v>99</v>
      </c>
      <c r="AD8" s="159">
        <v>0</v>
      </c>
      <c r="AE8" s="159">
        <f>V8</f>
        <v>210000</v>
      </c>
      <c r="AF8" s="159">
        <v>0</v>
      </c>
      <c r="AG8" s="159"/>
      <c r="AH8" s="168">
        <v>45383</v>
      </c>
      <c r="AI8" s="168">
        <v>45413</v>
      </c>
      <c r="AJ8" s="157"/>
    </row>
    <row r="9" spans="1:36" ht="43.5" customHeight="1" x14ac:dyDescent="0.35">
      <c r="A9" s="1"/>
      <c r="B9" s="163"/>
      <c r="C9" s="164"/>
      <c r="D9" s="164"/>
      <c r="E9" s="164"/>
      <c r="F9" s="152"/>
      <c r="G9" s="164"/>
      <c r="H9" s="152"/>
      <c r="I9" s="152"/>
      <c r="J9" s="47" t="s">
        <v>198</v>
      </c>
      <c r="K9" s="47" t="s">
        <v>199</v>
      </c>
      <c r="L9" s="47" t="s">
        <v>200</v>
      </c>
      <c r="M9" s="46">
        <v>12</v>
      </c>
      <c r="N9" s="152"/>
      <c r="O9" s="152"/>
      <c r="P9" s="145"/>
      <c r="Q9" s="145"/>
      <c r="R9" s="145"/>
      <c r="S9" s="145"/>
      <c r="T9" s="163"/>
      <c r="U9" s="160"/>
      <c r="V9" s="160"/>
      <c r="W9" s="160"/>
      <c r="X9" s="160"/>
      <c r="Y9" s="160"/>
      <c r="Z9" s="160"/>
      <c r="AA9" s="160"/>
      <c r="AB9" s="160"/>
      <c r="AC9" s="160"/>
      <c r="AD9" s="160"/>
      <c r="AE9" s="160"/>
      <c r="AF9" s="160"/>
      <c r="AG9" s="160"/>
      <c r="AH9" s="169"/>
      <c r="AI9" s="169"/>
      <c r="AJ9" s="157"/>
    </row>
    <row r="10" spans="1:36" ht="33.5" customHeight="1" x14ac:dyDescent="0.35">
      <c r="A10" s="1"/>
      <c r="B10" s="148" t="s">
        <v>206</v>
      </c>
      <c r="C10" s="151" t="s">
        <v>207</v>
      </c>
      <c r="D10" s="151" t="s">
        <v>189</v>
      </c>
      <c r="E10" s="151" t="s">
        <v>190</v>
      </c>
      <c r="F10" s="151" t="s">
        <v>191</v>
      </c>
      <c r="G10" s="151" t="s">
        <v>194</v>
      </c>
      <c r="H10" s="151" t="s">
        <v>89</v>
      </c>
      <c r="I10" s="151" t="s">
        <v>89</v>
      </c>
      <c r="J10" s="47" t="s">
        <v>195</v>
      </c>
      <c r="K10" s="47" t="s">
        <v>196</v>
      </c>
      <c r="L10" s="47" t="s">
        <v>197</v>
      </c>
      <c r="M10" s="53">
        <v>60</v>
      </c>
      <c r="N10" s="151" t="s">
        <v>180</v>
      </c>
      <c r="O10" s="165" t="s">
        <v>174</v>
      </c>
      <c r="P10" s="145" t="s">
        <v>201</v>
      </c>
      <c r="Q10" s="145" t="s">
        <v>202</v>
      </c>
      <c r="R10" s="145" t="s">
        <v>97</v>
      </c>
      <c r="S10" s="145" t="s">
        <v>179</v>
      </c>
      <c r="T10" s="146">
        <f>U10+U12</f>
        <v>11370085</v>
      </c>
      <c r="U10" s="159">
        <f>V10</f>
        <v>8370085</v>
      </c>
      <c r="V10" s="159">
        <v>8370085</v>
      </c>
      <c r="W10" s="159">
        <v>0</v>
      </c>
      <c r="X10" s="159">
        <v>0</v>
      </c>
      <c r="Y10" s="159">
        <v>0</v>
      </c>
      <c r="Z10" s="159">
        <v>0</v>
      </c>
      <c r="AA10" s="159">
        <v>0</v>
      </c>
      <c r="AB10" s="159">
        <v>6399915</v>
      </c>
      <c r="AC10" s="159" t="s">
        <v>99</v>
      </c>
      <c r="AD10" s="159">
        <v>0</v>
      </c>
      <c r="AE10" s="159">
        <f>V10</f>
        <v>8370085</v>
      </c>
      <c r="AF10" s="159">
        <v>0</v>
      </c>
      <c r="AG10" s="159"/>
      <c r="AH10" s="154">
        <v>45383</v>
      </c>
      <c r="AI10" s="154">
        <v>45444</v>
      </c>
      <c r="AJ10" s="156"/>
    </row>
    <row r="11" spans="1:36" ht="37.5" customHeight="1" x14ac:dyDescent="0.35">
      <c r="A11" s="1"/>
      <c r="B11" s="163"/>
      <c r="C11" s="164"/>
      <c r="D11" s="164"/>
      <c r="E11" s="164"/>
      <c r="F11" s="152"/>
      <c r="G11" s="164"/>
      <c r="H11" s="152"/>
      <c r="I11" s="152"/>
      <c r="J11" s="47" t="s">
        <v>198</v>
      </c>
      <c r="K11" s="47" t="s">
        <v>199</v>
      </c>
      <c r="L11" s="47" t="s">
        <v>200</v>
      </c>
      <c r="M11" s="53">
        <v>40</v>
      </c>
      <c r="N11" s="152"/>
      <c r="O11" s="166"/>
      <c r="P11" s="145"/>
      <c r="Q11" s="145"/>
      <c r="R11" s="145"/>
      <c r="S11" s="145"/>
      <c r="T11" s="167"/>
      <c r="U11" s="160"/>
      <c r="V11" s="160"/>
      <c r="W11" s="160"/>
      <c r="X11" s="160"/>
      <c r="Y11" s="160"/>
      <c r="Z11" s="160"/>
      <c r="AA11" s="160"/>
      <c r="AB11" s="160"/>
      <c r="AC11" s="160"/>
      <c r="AD11" s="160"/>
      <c r="AE11" s="160"/>
      <c r="AF11" s="160"/>
      <c r="AG11" s="160"/>
      <c r="AH11" s="171"/>
      <c r="AI11" s="171"/>
      <c r="AJ11" s="157"/>
    </row>
    <row r="12" spans="1:36" s="52" customFormat="1" ht="38" customHeight="1" x14ac:dyDescent="0.35">
      <c r="A12" s="51"/>
      <c r="B12" s="163"/>
      <c r="C12" s="164"/>
      <c r="D12" s="164"/>
      <c r="E12" s="164"/>
      <c r="F12" s="151" t="s">
        <v>205</v>
      </c>
      <c r="G12" s="164"/>
      <c r="H12" s="151" t="s">
        <v>89</v>
      </c>
      <c r="I12" s="151" t="s">
        <v>89</v>
      </c>
      <c r="J12" s="47" t="s">
        <v>195</v>
      </c>
      <c r="K12" s="47" t="s">
        <v>196</v>
      </c>
      <c r="L12" s="47" t="s">
        <v>197</v>
      </c>
      <c r="M12" s="46">
        <v>98</v>
      </c>
      <c r="N12" s="151" t="s">
        <v>180</v>
      </c>
      <c r="O12" s="151" t="s">
        <v>139</v>
      </c>
      <c r="P12" s="145" t="s">
        <v>201</v>
      </c>
      <c r="Q12" s="145" t="s">
        <v>202</v>
      </c>
      <c r="R12" s="145" t="s">
        <v>97</v>
      </c>
      <c r="S12" s="145" t="s">
        <v>179</v>
      </c>
      <c r="T12" s="167"/>
      <c r="U12" s="146">
        <f>V12</f>
        <v>3000000</v>
      </c>
      <c r="V12" s="146">
        <v>3000000</v>
      </c>
      <c r="W12" s="146">
        <v>0</v>
      </c>
      <c r="X12" s="146">
        <v>0</v>
      </c>
      <c r="Y12" s="146">
        <v>0</v>
      </c>
      <c r="Z12" s="146">
        <v>0</v>
      </c>
      <c r="AA12" s="146">
        <v>0</v>
      </c>
      <c r="AB12" s="146">
        <v>529411.77</v>
      </c>
      <c r="AC12" s="146" t="s">
        <v>99</v>
      </c>
      <c r="AD12" s="146">
        <v>0</v>
      </c>
      <c r="AE12" s="146">
        <f>V12</f>
        <v>3000000</v>
      </c>
      <c r="AF12" s="146">
        <v>0</v>
      </c>
      <c r="AG12" s="148"/>
      <c r="AH12" s="171"/>
      <c r="AI12" s="171"/>
      <c r="AJ12" s="157"/>
    </row>
    <row r="13" spans="1:36" s="52" customFormat="1" ht="41.5" customHeight="1" x14ac:dyDescent="0.35">
      <c r="A13" s="51"/>
      <c r="B13" s="147"/>
      <c r="C13" s="152"/>
      <c r="D13" s="152"/>
      <c r="E13" s="152"/>
      <c r="F13" s="152"/>
      <c r="G13" s="152"/>
      <c r="H13" s="152"/>
      <c r="I13" s="152"/>
      <c r="J13" s="47" t="s">
        <v>198</v>
      </c>
      <c r="K13" s="47" t="s">
        <v>199</v>
      </c>
      <c r="L13" s="47" t="s">
        <v>200</v>
      </c>
      <c r="M13" s="46">
        <v>98</v>
      </c>
      <c r="N13" s="152"/>
      <c r="O13" s="152"/>
      <c r="P13" s="145"/>
      <c r="Q13" s="145"/>
      <c r="R13" s="145"/>
      <c r="S13" s="145"/>
      <c r="T13" s="153"/>
      <c r="U13" s="153"/>
      <c r="V13" s="153"/>
      <c r="W13" s="153"/>
      <c r="X13" s="153"/>
      <c r="Y13" s="153"/>
      <c r="Z13" s="153"/>
      <c r="AA13" s="153"/>
      <c r="AB13" s="153"/>
      <c r="AC13" s="153"/>
      <c r="AD13" s="153"/>
      <c r="AE13" s="153"/>
      <c r="AF13" s="153"/>
      <c r="AG13" s="147"/>
      <c r="AH13" s="155"/>
      <c r="AI13" s="155"/>
      <c r="AJ13" s="158"/>
    </row>
    <row r="14" spans="1:36" s="52" customFormat="1" ht="37.5" customHeight="1" x14ac:dyDescent="0.35">
      <c r="A14" s="51"/>
      <c r="B14" s="149" t="s">
        <v>211</v>
      </c>
      <c r="C14" s="151" t="s">
        <v>210</v>
      </c>
      <c r="D14" s="151" t="s">
        <v>189</v>
      </c>
      <c r="E14" s="151" t="s">
        <v>190</v>
      </c>
      <c r="F14" s="149" t="s">
        <v>208</v>
      </c>
      <c r="G14" s="151" t="s">
        <v>194</v>
      </c>
      <c r="H14" s="151" t="s">
        <v>89</v>
      </c>
      <c r="I14" s="151" t="s">
        <v>89</v>
      </c>
      <c r="J14" s="47" t="s">
        <v>195</v>
      </c>
      <c r="K14" s="47" t="s">
        <v>196</v>
      </c>
      <c r="L14" s="47" t="s">
        <v>197</v>
      </c>
      <c r="M14" s="50">
        <v>44</v>
      </c>
      <c r="N14" s="151" t="s">
        <v>180</v>
      </c>
      <c r="O14" s="151" t="s">
        <v>209</v>
      </c>
      <c r="P14" s="145" t="s">
        <v>201</v>
      </c>
      <c r="Q14" s="145" t="s">
        <v>202</v>
      </c>
      <c r="R14" s="145" t="s">
        <v>97</v>
      </c>
      <c r="S14" s="145" t="s">
        <v>179</v>
      </c>
      <c r="T14" s="146">
        <f>U14</f>
        <v>4500000</v>
      </c>
      <c r="U14" s="172">
        <f>V14</f>
        <v>4500000</v>
      </c>
      <c r="V14" s="172">
        <v>4500000</v>
      </c>
      <c r="W14" s="172">
        <v>0</v>
      </c>
      <c r="X14" s="172">
        <v>0</v>
      </c>
      <c r="Y14" s="172">
        <v>0</v>
      </c>
      <c r="Z14" s="172">
        <v>0</v>
      </c>
      <c r="AA14" s="173">
        <v>0</v>
      </c>
      <c r="AB14" s="172">
        <v>794117.65</v>
      </c>
      <c r="AC14" s="176" t="s">
        <v>99</v>
      </c>
      <c r="AD14" s="176">
        <v>0</v>
      </c>
      <c r="AE14" s="176">
        <f>V14</f>
        <v>4500000</v>
      </c>
      <c r="AF14" s="176">
        <v>0</v>
      </c>
      <c r="AG14" s="176"/>
      <c r="AH14" s="177">
        <v>45474</v>
      </c>
      <c r="AI14" s="177">
        <v>45536</v>
      </c>
      <c r="AJ14" s="170"/>
    </row>
    <row r="15" spans="1:36" s="52" customFormat="1" ht="47.5" customHeight="1" x14ac:dyDescent="0.35">
      <c r="A15" s="51"/>
      <c r="B15" s="150"/>
      <c r="C15" s="152"/>
      <c r="D15" s="152"/>
      <c r="E15" s="152"/>
      <c r="F15" s="150"/>
      <c r="G15" s="152"/>
      <c r="H15" s="152"/>
      <c r="I15" s="152"/>
      <c r="J15" s="47" t="s">
        <v>198</v>
      </c>
      <c r="K15" s="47" t="s">
        <v>199</v>
      </c>
      <c r="L15" s="47" t="s">
        <v>200</v>
      </c>
      <c r="M15" s="50">
        <v>44</v>
      </c>
      <c r="N15" s="152"/>
      <c r="O15" s="152"/>
      <c r="P15" s="145"/>
      <c r="Q15" s="145"/>
      <c r="R15" s="145"/>
      <c r="S15" s="145"/>
      <c r="T15" s="147"/>
      <c r="U15" s="174"/>
      <c r="V15" s="174"/>
      <c r="W15" s="174"/>
      <c r="X15" s="174"/>
      <c r="Y15" s="174"/>
      <c r="Z15" s="174"/>
      <c r="AA15" s="175"/>
      <c r="AB15" s="174"/>
      <c r="AC15" s="178"/>
      <c r="AD15" s="178"/>
      <c r="AE15" s="178"/>
      <c r="AF15" s="178"/>
      <c r="AG15" s="178"/>
      <c r="AH15" s="179"/>
      <c r="AI15" s="179"/>
      <c r="AJ15" s="180"/>
    </row>
    <row r="16" spans="1:36" x14ac:dyDescent="0.35">
      <c r="A16" s="1"/>
      <c r="B16" s="8" t="s">
        <v>23</v>
      </c>
      <c r="C16" s="9"/>
      <c r="D16" s="9"/>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x14ac:dyDescent="0.35">
      <c r="A17" s="9"/>
      <c r="B17" s="14" t="s">
        <v>73</v>
      </c>
      <c r="C17" s="14"/>
      <c r="D17" s="14"/>
      <c r="E17" s="14"/>
      <c r="F17" s="14"/>
      <c r="G17" s="14"/>
      <c r="H17" s="14"/>
      <c r="I17" s="14"/>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row>
    <row r="18" spans="1:36" x14ac:dyDescent="0.35">
      <c r="A18" s="14"/>
      <c r="B18" s="14" t="s">
        <v>74</v>
      </c>
      <c r="C18" s="14"/>
      <c r="D18" s="14"/>
      <c r="E18" s="14"/>
      <c r="F18" s="14"/>
      <c r="G18" s="14"/>
      <c r="H18" s="14"/>
      <c r="I18" s="14"/>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row>
    <row r="19" spans="1:36" x14ac:dyDescent="0.3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x14ac:dyDescent="0.3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x14ac:dyDescent="0.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x14ac:dyDescent="0.35">
      <c r="A22" s="1"/>
      <c r="B22" s="129" t="s">
        <v>24</v>
      </c>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row>
  </sheetData>
  <mergeCells count="173">
    <mergeCell ref="B6:B7"/>
    <mergeCell ref="C6:C7"/>
    <mergeCell ref="D6:D7"/>
    <mergeCell ref="E6:E7"/>
    <mergeCell ref="G6:G7"/>
    <mergeCell ref="T8:T9"/>
    <mergeCell ref="T6:T7"/>
    <mergeCell ref="AJ8:AJ9"/>
    <mergeCell ref="AJ6:AJ7"/>
    <mergeCell ref="B8:B9"/>
    <mergeCell ref="C8:C9"/>
    <mergeCell ref="D8:D9"/>
    <mergeCell ref="E8:E9"/>
    <mergeCell ref="G8:G9"/>
    <mergeCell ref="E10:E13"/>
    <mergeCell ref="D10:D13"/>
    <mergeCell ref="C10:C13"/>
    <mergeCell ref="B10:B13"/>
    <mergeCell ref="G10:G13"/>
    <mergeCell ref="AH10:AH13"/>
    <mergeCell ref="AI10:AI13"/>
    <mergeCell ref="AJ10:AJ13"/>
    <mergeCell ref="T10:T13"/>
    <mergeCell ref="AJ3:AJ4"/>
    <mergeCell ref="B22:AJ22"/>
    <mergeCell ref="T3:T4"/>
    <mergeCell ref="U3:U4"/>
    <mergeCell ref="V3:AA3"/>
    <mergeCell ref="AB3:AB4"/>
    <mergeCell ref="AC3:AC4"/>
    <mergeCell ref="AD3:AF3"/>
    <mergeCell ref="N3:N4"/>
    <mergeCell ref="O3:O4"/>
    <mergeCell ref="P3:P4"/>
    <mergeCell ref="Q3:Q4"/>
    <mergeCell ref="R3:R4"/>
    <mergeCell ref="S3:S4"/>
    <mergeCell ref="F10:F11"/>
    <mergeCell ref="F8:F9"/>
    <mergeCell ref="H10:H11"/>
    <mergeCell ref="I10:I11"/>
    <mergeCell ref="H8:H9"/>
    <mergeCell ref="I8:I9"/>
    <mergeCell ref="B1:AI1"/>
    <mergeCell ref="B3:B4"/>
    <mergeCell ref="C3:C4"/>
    <mergeCell ref="D3:D4"/>
    <mergeCell ref="E3:E4"/>
    <mergeCell ref="F3:F4"/>
    <mergeCell ref="G3:G4"/>
    <mergeCell ref="H3:H4"/>
    <mergeCell ref="I3:I4"/>
    <mergeCell ref="J3:M3"/>
    <mergeCell ref="AG3:AG4"/>
    <mergeCell ref="AH3:AH4"/>
    <mergeCell ref="AI3:AI4"/>
    <mergeCell ref="O8:O9"/>
    <mergeCell ref="N8:N9"/>
    <mergeCell ref="S6:S7"/>
    <mergeCell ref="R6:R7"/>
    <mergeCell ref="Q6:Q7"/>
    <mergeCell ref="P6:P7"/>
    <mergeCell ref="O6:O7"/>
    <mergeCell ref="N6:N7"/>
    <mergeCell ref="S10:S11"/>
    <mergeCell ref="S8:S9"/>
    <mergeCell ref="R8:R9"/>
    <mergeCell ref="Q8:Q9"/>
    <mergeCell ref="P8:P9"/>
    <mergeCell ref="R10:R11"/>
    <mergeCell ref="Q10:Q11"/>
    <mergeCell ref="P10:P11"/>
    <mergeCell ref="O10:O11"/>
    <mergeCell ref="N10:N11"/>
    <mergeCell ref="U8:U9"/>
    <mergeCell ref="Z6:Z7"/>
    <mergeCell ref="Y6:Y7"/>
    <mergeCell ref="X6:X7"/>
    <mergeCell ref="Y8:Y9"/>
    <mergeCell ref="X8:X9"/>
    <mergeCell ref="H6:H7"/>
    <mergeCell ref="I6:I7"/>
    <mergeCell ref="F6:F7"/>
    <mergeCell ref="AH8:AH9"/>
    <mergeCell ref="AI8:AI9"/>
    <mergeCell ref="AH6:AH7"/>
    <mergeCell ref="AI6:AI7"/>
    <mergeCell ref="AD10:AD11"/>
    <mergeCell ref="AC10:AC11"/>
    <mergeCell ref="AB10:AB11"/>
    <mergeCell ref="AA10:AA11"/>
    <mergeCell ref="Z10:Z11"/>
    <mergeCell ref="Y10:Y11"/>
    <mergeCell ref="X10:X11"/>
    <mergeCell ref="W10:W11"/>
    <mergeCell ref="V10:V11"/>
    <mergeCell ref="U10:U11"/>
    <mergeCell ref="AD8:AD9"/>
    <mergeCell ref="AC8:AC9"/>
    <mergeCell ref="AB8:AB9"/>
    <mergeCell ref="AA8:AA9"/>
    <mergeCell ref="Z8:Z9"/>
    <mergeCell ref="W8:W9"/>
    <mergeCell ref="V8:V9"/>
    <mergeCell ref="AF10:AF11"/>
    <mergeCell ref="AE10:AE11"/>
    <mergeCell ref="AG8:AG9"/>
    <mergeCell ref="AF8:AF9"/>
    <mergeCell ref="AE8:AE9"/>
    <mergeCell ref="AB6:AB7"/>
    <mergeCell ref="AA6:AA7"/>
    <mergeCell ref="AG6:AG7"/>
    <mergeCell ref="AF6:AF7"/>
    <mergeCell ref="AE6:AE7"/>
    <mergeCell ref="AD6:AD7"/>
    <mergeCell ref="AC6:AC7"/>
    <mergeCell ref="V12:V13"/>
    <mergeCell ref="W12:W13"/>
    <mergeCell ref="X12:X13"/>
    <mergeCell ref="Y12:Y13"/>
    <mergeCell ref="F12:F13"/>
    <mergeCell ref="H12:H13"/>
    <mergeCell ref="I12:I13"/>
    <mergeCell ref="N12:N13"/>
    <mergeCell ref="O12:O13"/>
    <mergeCell ref="P12:P13"/>
    <mergeCell ref="Q12:Q13"/>
    <mergeCell ref="R12:R13"/>
    <mergeCell ref="S12:S13"/>
    <mergeCell ref="W6:W7"/>
    <mergeCell ref="V6:V7"/>
    <mergeCell ref="U6:U7"/>
    <mergeCell ref="AG10:AG11"/>
    <mergeCell ref="B14:B15"/>
    <mergeCell ref="C14:C15"/>
    <mergeCell ref="D14:D15"/>
    <mergeCell ref="E14:E15"/>
    <mergeCell ref="F14:F15"/>
    <mergeCell ref="G14:G15"/>
    <mergeCell ref="H14:H15"/>
    <mergeCell ref="I14:I15"/>
    <mergeCell ref="N14:N15"/>
    <mergeCell ref="O14:O15"/>
    <mergeCell ref="P14:P15"/>
    <mergeCell ref="Q14:Q15"/>
    <mergeCell ref="AE12:AE13"/>
    <mergeCell ref="AF12:AF13"/>
    <mergeCell ref="AG12:AG13"/>
    <mergeCell ref="Z12:Z13"/>
    <mergeCell ref="AA12:AA13"/>
    <mergeCell ref="AB12:AB13"/>
    <mergeCell ref="AC12:AC13"/>
    <mergeCell ref="AD12:AD13"/>
    <mergeCell ref="U12:U13"/>
    <mergeCell ref="W14:W15"/>
    <mergeCell ref="X14:X15"/>
    <mergeCell ref="Y14:Y15"/>
    <mergeCell ref="Z14:Z15"/>
    <mergeCell ref="AA14:AA15"/>
    <mergeCell ref="R14:R15"/>
    <mergeCell ref="S14:S15"/>
    <mergeCell ref="T14:T15"/>
    <mergeCell ref="U14:U15"/>
    <mergeCell ref="V14:V15"/>
    <mergeCell ref="AG14:AG15"/>
    <mergeCell ref="AH14:AH15"/>
    <mergeCell ref="AI14:AI15"/>
    <mergeCell ref="AJ14:AJ15"/>
    <mergeCell ref="AB14:AB15"/>
    <mergeCell ref="AC14:AC15"/>
    <mergeCell ref="AD14:AD15"/>
    <mergeCell ref="AE14:AE15"/>
    <mergeCell ref="AF14:AF1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
  <sheetViews>
    <sheetView topLeftCell="O1" workbookViewId="0"/>
  </sheetViews>
  <sheetFormatPr defaultRowHeight="14.5" x14ac:dyDescent="0.35"/>
  <cols>
    <col min="1" max="1" width="5" customWidth="1"/>
    <col min="2" max="2" width="21" customWidth="1"/>
    <col min="3" max="3" width="17.81640625" customWidth="1"/>
    <col min="4" max="5" width="13.81640625" customWidth="1"/>
    <col min="6" max="6" width="18.1796875" customWidth="1"/>
    <col min="7" max="7" width="50.1796875" customWidth="1"/>
    <col min="8" max="8" width="14.81640625" customWidth="1"/>
    <col min="9" max="9" width="13.81640625" customWidth="1"/>
    <col min="10" max="10" width="12.81640625" customWidth="1"/>
    <col min="11" max="14" width="10.54296875" customWidth="1"/>
    <col min="15" max="16" width="15.81640625" customWidth="1"/>
    <col min="17" max="17" width="18.54296875" customWidth="1"/>
    <col min="18" max="18" width="15.81640625" customWidth="1"/>
    <col min="19" max="21" width="14" customWidth="1"/>
    <col min="22" max="22" width="10" customWidth="1"/>
    <col min="23" max="23" width="11.1796875" customWidth="1"/>
    <col min="24" max="24" width="10" customWidth="1"/>
    <col min="25" max="25" width="11.81640625" customWidth="1"/>
    <col min="26" max="27" width="12.1796875" customWidth="1"/>
    <col min="28" max="29" width="11.1796875" customWidth="1"/>
    <col min="30" max="30" width="12.1796875" customWidth="1"/>
    <col min="31" max="33" width="11.1796875" customWidth="1"/>
    <col min="34" max="34" width="24.1796875" customWidth="1"/>
    <col min="35" max="35" width="19.453125" customWidth="1"/>
    <col min="36" max="36" width="10.453125" customWidth="1"/>
  </cols>
  <sheetData>
    <row r="1" spans="1:36" x14ac:dyDescent="0.35">
      <c r="A1" s="1"/>
      <c r="B1" s="124" t="s">
        <v>40</v>
      </c>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
    </row>
    <row r="2" spans="1:36" x14ac:dyDescent="0.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14.5" customHeight="1" x14ac:dyDescent="0.35">
      <c r="A3" s="1"/>
      <c r="B3" s="125" t="s">
        <v>0</v>
      </c>
      <c r="C3" s="125" t="s">
        <v>1</v>
      </c>
      <c r="D3" s="125" t="s">
        <v>28</v>
      </c>
      <c r="E3" s="125" t="s">
        <v>29</v>
      </c>
      <c r="F3" s="125" t="s">
        <v>30</v>
      </c>
      <c r="G3" s="125" t="s">
        <v>3</v>
      </c>
      <c r="H3" s="125" t="s">
        <v>4</v>
      </c>
      <c r="I3" s="125" t="s">
        <v>5</v>
      </c>
      <c r="J3" s="126" t="s">
        <v>6</v>
      </c>
      <c r="K3" s="126"/>
      <c r="L3" s="126"/>
      <c r="M3" s="126"/>
      <c r="N3" s="127" t="s">
        <v>47</v>
      </c>
      <c r="O3" s="125" t="s">
        <v>31</v>
      </c>
      <c r="P3" s="135" t="s">
        <v>42</v>
      </c>
      <c r="Q3" s="135" t="s">
        <v>32</v>
      </c>
      <c r="R3" s="135" t="s">
        <v>37</v>
      </c>
      <c r="S3" s="135" t="s">
        <v>33</v>
      </c>
      <c r="T3" s="125" t="s">
        <v>55</v>
      </c>
      <c r="U3" s="125" t="s">
        <v>57</v>
      </c>
      <c r="V3" s="126" t="s">
        <v>59</v>
      </c>
      <c r="W3" s="126"/>
      <c r="X3" s="126"/>
      <c r="Y3" s="126"/>
      <c r="Z3" s="126"/>
      <c r="AA3" s="126"/>
      <c r="AB3" s="125" t="s">
        <v>69</v>
      </c>
      <c r="AC3" s="130" t="s">
        <v>75</v>
      </c>
      <c r="AD3" s="132" t="s">
        <v>77</v>
      </c>
      <c r="AE3" s="133"/>
      <c r="AF3" s="134"/>
      <c r="AG3" s="127" t="s">
        <v>27</v>
      </c>
      <c r="AH3" s="127" t="s">
        <v>36</v>
      </c>
      <c r="AI3" s="125" t="s">
        <v>34</v>
      </c>
      <c r="AJ3" s="127" t="s">
        <v>35</v>
      </c>
    </row>
    <row r="4" spans="1:36" ht="169" customHeight="1" x14ac:dyDescent="0.35">
      <c r="A4" s="1"/>
      <c r="B4" s="125"/>
      <c r="C4" s="125"/>
      <c r="D4" s="125"/>
      <c r="E4" s="125"/>
      <c r="F4" s="125"/>
      <c r="G4" s="125"/>
      <c r="H4" s="125"/>
      <c r="I4" s="125"/>
      <c r="J4" s="3" t="s">
        <v>7</v>
      </c>
      <c r="K4" s="3" t="s">
        <v>8</v>
      </c>
      <c r="L4" s="3" t="s">
        <v>9</v>
      </c>
      <c r="M4" s="11" t="s">
        <v>10</v>
      </c>
      <c r="N4" s="128"/>
      <c r="O4" s="125"/>
      <c r="P4" s="135"/>
      <c r="Q4" s="135"/>
      <c r="R4" s="135"/>
      <c r="S4" s="135"/>
      <c r="T4" s="125"/>
      <c r="U4" s="125"/>
      <c r="V4" s="3" t="s">
        <v>61</v>
      </c>
      <c r="W4" s="3" t="s">
        <v>62</v>
      </c>
      <c r="X4" s="3" t="s">
        <v>15</v>
      </c>
      <c r="Y4" s="3" t="s">
        <v>63</v>
      </c>
      <c r="Z4" s="3" t="s">
        <v>60</v>
      </c>
      <c r="AA4" s="3" t="s">
        <v>25</v>
      </c>
      <c r="AB4" s="125"/>
      <c r="AC4" s="131"/>
      <c r="AD4" s="3" t="s">
        <v>16</v>
      </c>
      <c r="AE4" s="3" t="s">
        <v>17</v>
      </c>
      <c r="AF4" s="3" t="s">
        <v>26</v>
      </c>
      <c r="AG4" s="128"/>
      <c r="AH4" s="128"/>
      <c r="AI4" s="125"/>
      <c r="AJ4" s="128"/>
    </row>
    <row r="5" spans="1:36" x14ac:dyDescent="0.35">
      <c r="A5" s="1"/>
      <c r="B5" s="2">
        <v>1</v>
      </c>
      <c r="C5" s="2">
        <v>2</v>
      </c>
      <c r="D5" s="2">
        <v>3</v>
      </c>
      <c r="E5" s="2">
        <v>4</v>
      </c>
      <c r="F5" s="2">
        <v>5</v>
      </c>
      <c r="G5" s="2">
        <v>6</v>
      </c>
      <c r="H5" s="2">
        <v>7</v>
      </c>
      <c r="I5" s="2">
        <v>8</v>
      </c>
      <c r="J5" s="2">
        <v>9</v>
      </c>
      <c r="K5" s="2">
        <v>10</v>
      </c>
      <c r="L5" s="2">
        <v>11</v>
      </c>
      <c r="M5" s="2">
        <v>12</v>
      </c>
      <c r="N5" s="2">
        <v>13</v>
      </c>
      <c r="O5" s="2">
        <v>14</v>
      </c>
      <c r="P5" s="2">
        <v>15</v>
      </c>
      <c r="Q5" s="2">
        <v>16</v>
      </c>
      <c r="R5" s="2">
        <v>17</v>
      </c>
      <c r="S5" s="12">
        <v>18</v>
      </c>
      <c r="T5" s="2">
        <v>19</v>
      </c>
      <c r="U5" s="2">
        <v>20</v>
      </c>
      <c r="V5" s="2">
        <v>21</v>
      </c>
      <c r="W5" s="2">
        <v>22</v>
      </c>
      <c r="X5" s="2">
        <v>23</v>
      </c>
      <c r="Y5" s="2">
        <v>24</v>
      </c>
      <c r="Z5" s="2">
        <v>25</v>
      </c>
      <c r="AA5" s="2">
        <v>26</v>
      </c>
      <c r="AB5" s="2">
        <v>27</v>
      </c>
      <c r="AC5" s="2">
        <v>28</v>
      </c>
      <c r="AD5" s="2">
        <v>29</v>
      </c>
      <c r="AE5" s="2">
        <v>30</v>
      </c>
      <c r="AF5" s="2">
        <v>31</v>
      </c>
      <c r="AG5" s="2">
        <v>32</v>
      </c>
      <c r="AH5" s="2">
        <v>33</v>
      </c>
      <c r="AI5" s="2">
        <v>34</v>
      </c>
      <c r="AJ5" s="2">
        <v>35</v>
      </c>
    </row>
    <row r="6" spans="1:36" ht="409.5" customHeight="1" x14ac:dyDescent="0.35">
      <c r="A6" s="1"/>
      <c r="B6" s="4" t="s">
        <v>49</v>
      </c>
      <c r="C6" s="4" t="s">
        <v>18</v>
      </c>
      <c r="D6" s="4" t="s">
        <v>50</v>
      </c>
      <c r="E6" s="4" t="s">
        <v>51</v>
      </c>
      <c r="F6" s="4" t="s">
        <v>2</v>
      </c>
      <c r="G6" s="4" t="s">
        <v>52</v>
      </c>
      <c r="H6" s="4" t="s">
        <v>19</v>
      </c>
      <c r="I6" s="4" t="s">
        <v>53</v>
      </c>
      <c r="J6" s="4" t="s">
        <v>12</v>
      </c>
      <c r="K6" s="4" t="s">
        <v>11</v>
      </c>
      <c r="L6" s="4" t="s">
        <v>13</v>
      </c>
      <c r="M6" s="4" t="s">
        <v>14</v>
      </c>
      <c r="N6" s="4" t="s">
        <v>48</v>
      </c>
      <c r="O6" s="4" t="s">
        <v>54</v>
      </c>
      <c r="P6" s="10" t="s">
        <v>43</v>
      </c>
      <c r="Q6" s="10" t="s">
        <v>44</v>
      </c>
      <c r="R6" s="10" t="s">
        <v>45</v>
      </c>
      <c r="S6" s="10" t="s">
        <v>46</v>
      </c>
      <c r="T6" s="4" t="s">
        <v>56</v>
      </c>
      <c r="U6" s="4" t="s">
        <v>58</v>
      </c>
      <c r="V6" s="4" t="s">
        <v>64</v>
      </c>
      <c r="W6" s="4" t="s">
        <v>65</v>
      </c>
      <c r="X6" s="4" t="s">
        <v>66</v>
      </c>
      <c r="Y6" s="4" t="s">
        <v>20</v>
      </c>
      <c r="Z6" s="4" t="s">
        <v>67</v>
      </c>
      <c r="AA6" s="13" t="s">
        <v>68</v>
      </c>
      <c r="AB6" s="4" t="s">
        <v>70</v>
      </c>
      <c r="AC6" s="10" t="s">
        <v>41</v>
      </c>
      <c r="AD6" s="10" t="s">
        <v>71</v>
      </c>
      <c r="AE6" s="10" t="s">
        <v>72</v>
      </c>
      <c r="AF6" s="10" t="s">
        <v>76</v>
      </c>
      <c r="AG6" s="10" t="s">
        <v>38</v>
      </c>
      <c r="AH6" s="4" t="s">
        <v>21</v>
      </c>
      <c r="AI6" s="4" t="s">
        <v>22</v>
      </c>
      <c r="AJ6" s="10" t="s">
        <v>39</v>
      </c>
    </row>
    <row r="7" spans="1:36" x14ac:dyDescent="0.35">
      <c r="A7" s="1"/>
      <c r="B7" s="4"/>
      <c r="C7" s="4"/>
      <c r="D7" s="4"/>
      <c r="E7" s="4"/>
      <c r="F7" s="4"/>
      <c r="G7" s="4"/>
      <c r="H7" s="4"/>
      <c r="I7" s="4"/>
      <c r="J7" s="4"/>
      <c r="K7" s="4"/>
      <c r="L7" s="4"/>
      <c r="M7" s="4"/>
      <c r="N7" s="4"/>
      <c r="O7" s="4"/>
      <c r="P7" s="5"/>
      <c r="Q7" s="5"/>
      <c r="R7" s="5"/>
      <c r="S7" s="5"/>
      <c r="T7" s="4"/>
      <c r="U7" s="4"/>
      <c r="V7" s="4"/>
      <c r="W7" s="6"/>
      <c r="X7" s="6"/>
      <c r="Y7" s="6"/>
      <c r="Z7" s="4"/>
      <c r="AA7" s="7"/>
      <c r="AB7" s="4"/>
      <c r="AC7" s="5"/>
      <c r="AD7" s="10"/>
      <c r="AE7" s="10"/>
      <c r="AF7" s="5"/>
      <c r="AG7" s="5"/>
      <c r="AH7" s="4"/>
      <c r="AI7" s="4"/>
      <c r="AJ7" s="5"/>
    </row>
    <row r="8" spans="1:36" x14ac:dyDescent="0.35">
      <c r="A8" s="1"/>
      <c r="B8" s="8" t="s">
        <v>23</v>
      </c>
      <c r="C8" s="9"/>
      <c r="D8" s="9"/>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6" x14ac:dyDescent="0.35">
      <c r="A9" s="9"/>
      <c r="B9" s="14" t="s">
        <v>73</v>
      </c>
      <c r="C9" s="14"/>
      <c r="D9" s="14"/>
      <c r="E9" s="14"/>
      <c r="F9" s="14"/>
      <c r="G9" s="14"/>
      <c r="H9" s="14"/>
      <c r="I9" s="14"/>
      <c r="J9" s="9"/>
      <c r="K9" s="9"/>
      <c r="L9" s="9"/>
      <c r="M9" s="9"/>
      <c r="N9" s="9"/>
      <c r="O9" s="9"/>
      <c r="P9" s="9"/>
      <c r="Q9" s="9"/>
      <c r="R9" s="9"/>
      <c r="S9" s="9"/>
      <c r="T9" s="9"/>
      <c r="U9" s="9"/>
      <c r="V9" s="9"/>
      <c r="W9" s="9"/>
      <c r="X9" s="9"/>
      <c r="Y9" s="9"/>
      <c r="Z9" s="9"/>
      <c r="AA9" s="9"/>
      <c r="AB9" s="9"/>
      <c r="AC9" s="9"/>
      <c r="AD9" s="9"/>
      <c r="AE9" s="9"/>
      <c r="AF9" s="9"/>
      <c r="AG9" s="9"/>
      <c r="AH9" s="9"/>
      <c r="AI9" s="9"/>
      <c r="AJ9" s="9"/>
    </row>
    <row r="10" spans="1:36" x14ac:dyDescent="0.35">
      <c r="A10" s="14"/>
      <c r="B10" s="14" t="s">
        <v>74</v>
      </c>
      <c r="C10" s="14"/>
      <c r="D10" s="14"/>
      <c r="E10" s="14"/>
      <c r="F10" s="14"/>
      <c r="G10" s="14"/>
      <c r="H10" s="14"/>
      <c r="I10" s="14"/>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row>
    <row r="11" spans="1:36"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6" x14ac:dyDescent="0.3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x14ac:dyDescent="0.3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row>
    <row r="14" spans="1:36" x14ac:dyDescent="0.35">
      <c r="A14" s="1"/>
      <c r="B14" s="129" t="s">
        <v>24</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row>
  </sheetData>
  <mergeCells count="27">
    <mergeCell ref="AJ3:AJ4"/>
    <mergeCell ref="B14:AJ14"/>
    <mergeCell ref="T3:T4"/>
    <mergeCell ref="U3:U4"/>
    <mergeCell ref="V3:AA3"/>
    <mergeCell ref="AB3:AB4"/>
    <mergeCell ref="AC3:AC4"/>
    <mergeCell ref="AD3:AF3"/>
    <mergeCell ref="N3:N4"/>
    <mergeCell ref="O3:O4"/>
    <mergeCell ref="P3:P4"/>
    <mergeCell ref="Q3:Q4"/>
    <mergeCell ref="R3:R4"/>
    <mergeCell ref="S3:S4"/>
    <mergeCell ref="B1:AI1"/>
    <mergeCell ref="B3:B4"/>
    <mergeCell ref="C3:C4"/>
    <mergeCell ref="D3:D4"/>
    <mergeCell ref="E3:E4"/>
    <mergeCell ref="F3:F4"/>
    <mergeCell ref="G3:G4"/>
    <mergeCell ref="H3:H4"/>
    <mergeCell ref="I3:I4"/>
    <mergeCell ref="J3:M3"/>
    <mergeCell ref="AG3:AG4"/>
    <mergeCell ref="AH3:AH4"/>
    <mergeCell ref="AI3:AI4"/>
  </mergeCells>
  <dataValidations count="1">
    <dataValidation type="list" allowBlank="1" showInputMessage="1" showErrorMessage="1" sqref="P7:S7">
      <formula1>#REF!</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
  <sheetViews>
    <sheetView workbookViewId="0"/>
  </sheetViews>
  <sheetFormatPr defaultRowHeight="14.5" x14ac:dyDescent="0.35"/>
  <cols>
    <col min="1" max="1" width="5" customWidth="1"/>
    <col min="2" max="2" width="21" customWidth="1"/>
    <col min="3" max="3" width="17.81640625" customWidth="1"/>
    <col min="4" max="5" width="13.81640625" customWidth="1"/>
    <col min="6" max="6" width="18.1796875" customWidth="1"/>
    <col min="7" max="7" width="50.1796875" customWidth="1"/>
    <col min="8" max="8" width="14.81640625" customWidth="1"/>
    <col min="9" max="9" width="13.81640625" customWidth="1"/>
    <col min="10" max="10" width="12.81640625" customWidth="1"/>
    <col min="11" max="14" width="10.54296875" customWidth="1"/>
    <col min="15" max="16" width="15.81640625" customWidth="1"/>
    <col min="17" max="17" width="18.54296875" customWidth="1"/>
    <col min="18" max="18" width="15.81640625" customWidth="1"/>
    <col min="19" max="21" width="14" customWidth="1"/>
    <col min="22" max="22" width="10" customWidth="1"/>
    <col min="23" max="23" width="11.1796875" customWidth="1"/>
    <col min="24" max="24" width="10" customWidth="1"/>
    <col min="25" max="25" width="11.81640625" customWidth="1"/>
    <col min="26" max="27" width="12.1796875" customWidth="1"/>
    <col min="28" max="29" width="11.1796875" customWidth="1"/>
    <col min="30" max="30" width="12.1796875" customWidth="1"/>
    <col min="31" max="33" width="11.1796875" customWidth="1"/>
    <col min="34" max="34" width="24.1796875" customWidth="1"/>
    <col min="35" max="35" width="19.453125" customWidth="1"/>
    <col min="36" max="36" width="10.453125" customWidth="1"/>
  </cols>
  <sheetData>
    <row r="1" spans="1:36" x14ac:dyDescent="0.35">
      <c r="A1" s="1"/>
      <c r="B1" s="124" t="s">
        <v>40</v>
      </c>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
    </row>
    <row r="2" spans="1:36" x14ac:dyDescent="0.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x14ac:dyDescent="0.35">
      <c r="A3" s="1"/>
      <c r="B3" s="125" t="s">
        <v>0</v>
      </c>
      <c r="C3" s="125" t="s">
        <v>1</v>
      </c>
      <c r="D3" s="125" t="s">
        <v>28</v>
      </c>
      <c r="E3" s="125" t="s">
        <v>29</v>
      </c>
      <c r="F3" s="125" t="s">
        <v>30</v>
      </c>
      <c r="G3" s="125" t="s">
        <v>3</v>
      </c>
      <c r="H3" s="125" t="s">
        <v>4</v>
      </c>
      <c r="I3" s="125" t="s">
        <v>5</v>
      </c>
      <c r="J3" s="126" t="s">
        <v>6</v>
      </c>
      <c r="K3" s="126"/>
      <c r="L3" s="126"/>
      <c r="M3" s="126"/>
      <c r="N3" s="127" t="s">
        <v>47</v>
      </c>
      <c r="O3" s="125" t="s">
        <v>31</v>
      </c>
      <c r="P3" s="135" t="s">
        <v>42</v>
      </c>
      <c r="Q3" s="135" t="s">
        <v>32</v>
      </c>
      <c r="R3" s="135" t="s">
        <v>37</v>
      </c>
      <c r="S3" s="135" t="s">
        <v>33</v>
      </c>
      <c r="T3" s="125" t="s">
        <v>55</v>
      </c>
      <c r="U3" s="125" t="s">
        <v>57</v>
      </c>
      <c r="V3" s="126" t="s">
        <v>59</v>
      </c>
      <c r="W3" s="126"/>
      <c r="X3" s="126"/>
      <c r="Y3" s="126"/>
      <c r="Z3" s="126"/>
      <c r="AA3" s="126"/>
      <c r="AB3" s="125" t="s">
        <v>69</v>
      </c>
      <c r="AC3" s="130" t="s">
        <v>75</v>
      </c>
      <c r="AD3" s="132" t="s">
        <v>77</v>
      </c>
      <c r="AE3" s="133"/>
      <c r="AF3" s="134"/>
      <c r="AG3" s="127" t="s">
        <v>27</v>
      </c>
      <c r="AH3" s="127" t="s">
        <v>36</v>
      </c>
      <c r="AI3" s="125" t="s">
        <v>34</v>
      </c>
      <c r="AJ3" s="127" t="s">
        <v>35</v>
      </c>
    </row>
    <row r="4" spans="1:36" ht="130" x14ac:dyDescent="0.35">
      <c r="A4" s="1"/>
      <c r="B4" s="125"/>
      <c r="C4" s="125"/>
      <c r="D4" s="125"/>
      <c r="E4" s="125"/>
      <c r="F4" s="125"/>
      <c r="G4" s="125"/>
      <c r="H4" s="125"/>
      <c r="I4" s="125"/>
      <c r="J4" s="3" t="s">
        <v>7</v>
      </c>
      <c r="K4" s="3" t="s">
        <v>8</v>
      </c>
      <c r="L4" s="3" t="s">
        <v>9</v>
      </c>
      <c r="M4" s="11" t="s">
        <v>10</v>
      </c>
      <c r="N4" s="128"/>
      <c r="O4" s="125"/>
      <c r="P4" s="135"/>
      <c r="Q4" s="135"/>
      <c r="R4" s="135"/>
      <c r="S4" s="135"/>
      <c r="T4" s="125"/>
      <c r="U4" s="125"/>
      <c r="V4" s="3" t="s">
        <v>61</v>
      </c>
      <c r="W4" s="3" t="s">
        <v>62</v>
      </c>
      <c r="X4" s="3" t="s">
        <v>15</v>
      </c>
      <c r="Y4" s="3" t="s">
        <v>63</v>
      </c>
      <c r="Z4" s="3" t="s">
        <v>60</v>
      </c>
      <c r="AA4" s="3" t="s">
        <v>25</v>
      </c>
      <c r="AB4" s="125"/>
      <c r="AC4" s="131"/>
      <c r="AD4" s="3" t="s">
        <v>16</v>
      </c>
      <c r="AE4" s="3" t="s">
        <v>17</v>
      </c>
      <c r="AF4" s="3" t="s">
        <v>26</v>
      </c>
      <c r="AG4" s="128"/>
      <c r="AH4" s="128"/>
      <c r="AI4" s="125"/>
      <c r="AJ4" s="128"/>
    </row>
    <row r="5" spans="1:36" x14ac:dyDescent="0.35">
      <c r="A5" s="1"/>
      <c r="B5" s="2">
        <v>1</v>
      </c>
      <c r="C5" s="2">
        <v>2</v>
      </c>
      <c r="D5" s="2">
        <v>3</v>
      </c>
      <c r="E5" s="2">
        <v>4</v>
      </c>
      <c r="F5" s="2">
        <v>5</v>
      </c>
      <c r="G5" s="2">
        <v>6</v>
      </c>
      <c r="H5" s="2">
        <v>7</v>
      </c>
      <c r="I5" s="2">
        <v>8</v>
      </c>
      <c r="J5" s="2">
        <v>9</v>
      </c>
      <c r="K5" s="2">
        <v>10</v>
      </c>
      <c r="L5" s="2">
        <v>11</v>
      </c>
      <c r="M5" s="2">
        <v>12</v>
      </c>
      <c r="N5" s="2">
        <v>13</v>
      </c>
      <c r="O5" s="2">
        <v>14</v>
      </c>
      <c r="P5" s="2">
        <v>15</v>
      </c>
      <c r="Q5" s="2">
        <v>16</v>
      </c>
      <c r="R5" s="2">
        <v>17</v>
      </c>
      <c r="S5" s="12">
        <v>18</v>
      </c>
      <c r="T5" s="2">
        <v>19</v>
      </c>
      <c r="U5" s="2">
        <v>20</v>
      </c>
      <c r="V5" s="2">
        <v>21</v>
      </c>
      <c r="W5" s="2">
        <v>22</v>
      </c>
      <c r="X5" s="2">
        <v>23</v>
      </c>
      <c r="Y5" s="2">
        <v>24</v>
      </c>
      <c r="Z5" s="2">
        <v>25</v>
      </c>
      <c r="AA5" s="2">
        <v>26</v>
      </c>
      <c r="AB5" s="2">
        <v>27</v>
      </c>
      <c r="AC5" s="2">
        <v>28</v>
      </c>
      <c r="AD5" s="2">
        <v>29</v>
      </c>
      <c r="AE5" s="2">
        <v>30</v>
      </c>
      <c r="AF5" s="2">
        <v>31</v>
      </c>
      <c r="AG5" s="2">
        <v>32</v>
      </c>
      <c r="AH5" s="2">
        <v>33</v>
      </c>
      <c r="AI5" s="2">
        <v>34</v>
      </c>
      <c r="AJ5" s="2">
        <v>35</v>
      </c>
    </row>
    <row r="6" spans="1:36" ht="333.5" x14ac:dyDescent="0.35">
      <c r="A6" s="1"/>
      <c r="B6" s="4" t="s">
        <v>49</v>
      </c>
      <c r="C6" s="4" t="s">
        <v>18</v>
      </c>
      <c r="D6" s="4" t="s">
        <v>50</v>
      </c>
      <c r="E6" s="4" t="s">
        <v>51</v>
      </c>
      <c r="F6" s="4" t="s">
        <v>2</v>
      </c>
      <c r="G6" s="4" t="s">
        <v>52</v>
      </c>
      <c r="H6" s="4" t="s">
        <v>19</v>
      </c>
      <c r="I6" s="4" t="s">
        <v>53</v>
      </c>
      <c r="J6" s="4" t="s">
        <v>12</v>
      </c>
      <c r="K6" s="4" t="s">
        <v>11</v>
      </c>
      <c r="L6" s="4" t="s">
        <v>13</v>
      </c>
      <c r="M6" s="4" t="s">
        <v>14</v>
      </c>
      <c r="N6" s="4" t="s">
        <v>48</v>
      </c>
      <c r="O6" s="4" t="s">
        <v>54</v>
      </c>
      <c r="P6" s="10" t="s">
        <v>43</v>
      </c>
      <c r="Q6" s="10" t="s">
        <v>44</v>
      </c>
      <c r="R6" s="10" t="s">
        <v>45</v>
      </c>
      <c r="S6" s="10" t="s">
        <v>46</v>
      </c>
      <c r="T6" s="4" t="s">
        <v>56</v>
      </c>
      <c r="U6" s="4" t="s">
        <v>58</v>
      </c>
      <c r="V6" s="4" t="s">
        <v>64</v>
      </c>
      <c r="W6" s="4" t="s">
        <v>65</v>
      </c>
      <c r="X6" s="4" t="s">
        <v>66</v>
      </c>
      <c r="Y6" s="4" t="s">
        <v>20</v>
      </c>
      <c r="Z6" s="4" t="s">
        <v>67</v>
      </c>
      <c r="AA6" s="13" t="s">
        <v>68</v>
      </c>
      <c r="AB6" s="4" t="s">
        <v>70</v>
      </c>
      <c r="AC6" s="10" t="s">
        <v>41</v>
      </c>
      <c r="AD6" s="10" t="s">
        <v>71</v>
      </c>
      <c r="AE6" s="10" t="s">
        <v>72</v>
      </c>
      <c r="AF6" s="10" t="s">
        <v>76</v>
      </c>
      <c r="AG6" s="10" t="s">
        <v>38</v>
      </c>
      <c r="AH6" s="4" t="s">
        <v>21</v>
      </c>
      <c r="AI6" s="4" t="s">
        <v>22</v>
      </c>
      <c r="AJ6" s="10" t="s">
        <v>39</v>
      </c>
    </row>
    <row r="7" spans="1:36" x14ac:dyDescent="0.35">
      <c r="A7" s="1"/>
      <c r="B7" s="4"/>
      <c r="C7" s="4"/>
      <c r="D7" s="4"/>
      <c r="E7" s="4"/>
      <c r="F7" s="4"/>
      <c r="G7" s="4"/>
      <c r="H7" s="4"/>
      <c r="I7" s="4"/>
      <c r="J7" s="4"/>
      <c r="K7" s="4"/>
      <c r="L7" s="4"/>
      <c r="M7" s="4"/>
      <c r="N7" s="4"/>
      <c r="O7" s="4"/>
      <c r="P7" s="5"/>
      <c r="Q7" s="5"/>
      <c r="R7" s="5"/>
      <c r="S7" s="5"/>
      <c r="T7" s="4"/>
      <c r="U7" s="4"/>
      <c r="V7" s="4"/>
      <c r="W7" s="6"/>
      <c r="X7" s="6"/>
      <c r="Y7" s="6"/>
      <c r="Z7" s="4"/>
      <c r="AA7" s="7"/>
      <c r="AB7" s="4"/>
      <c r="AC7" s="5"/>
      <c r="AD7" s="10"/>
      <c r="AE7" s="10"/>
      <c r="AF7" s="5"/>
      <c r="AG7" s="5"/>
      <c r="AH7" s="4"/>
      <c r="AI7" s="4"/>
      <c r="AJ7" s="5"/>
    </row>
    <row r="8" spans="1:36" x14ac:dyDescent="0.35">
      <c r="A8" s="1"/>
      <c r="B8" s="8" t="s">
        <v>23</v>
      </c>
      <c r="C8" s="9"/>
      <c r="D8" s="9"/>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6" x14ac:dyDescent="0.35">
      <c r="A9" s="9"/>
      <c r="B9" s="14" t="s">
        <v>73</v>
      </c>
      <c r="C9" s="14"/>
      <c r="D9" s="14"/>
      <c r="E9" s="14"/>
      <c r="F9" s="14"/>
      <c r="G9" s="14"/>
      <c r="H9" s="14"/>
      <c r="I9" s="14"/>
      <c r="J9" s="9"/>
      <c r="K9" s="9"/>
      <c r="L9" s="9"/>
      <c r="M9" s="9"/>
      <c r="N9" s="9"/>
      <c r="O9" s="9"/>
      <c r="P9" s="9"/>
      <c r="Q9" s="9"/>
      <c r="R9" s="9"/>
      <c r="S9" s="9"/>
      <c r="T9" s="9"/>
      <c r="U9" s="9"/>
      <c r="V9" s="9"/>
      <c r="W9" s="9"/>
      <c r="X9" s="9"/>
      <c r="Y9" s="9"/>
      <c r="Z9" s="9"/>
      <c r="AA9" s="9"/>
      <c r="AB9" s="9"/>
      <c r="AC9" s="9"/>
      <c r="AD9" s="9"/>
      <c r="AE9" s="9"/>
      <c r="AF9" s="9"/>
      <c r="AG9" s="9"/>
      <c r="AH9" s="9"/>
      <c r="AI9" s="9"/>
      <c r="AJ9" s="9"/>
    </row>
    <row r="10" spans="1:36" x14ac:dyDescent="0.35">
      <c r="A10" s="14"/>
      <c r="B10" s="14" t="s">
        <v>74</v>
      </c>
      <c r="C10" s="14"/>
      <c r="D10" s="14"/>
      <c r="E10" s="14"/>
      <c r="F10" s="14"/>
      <c r="G10" s="14"/>
      <c r="H10" s="14"/>
      <c r="I10" s="14"/>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row>
    <row r="11" spans="1:36"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6" x14ac:dyDescent="0.3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x14ac:dyDescent="0.3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row>
    <row r="14" spans="1:36" x14ac:dyDescent="0.35">
      <c r="A14" s="1"/>
      <c r="B14" s="129" t="s">
        <v>24</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row>
  </sheetData>
  <mergeCells count="27">
    <mergeCell ref="AJ3:AJ4"/>
    <mergeCell ref="B14:AJ14"/>
    <mergeCell ref="T3:T4"/>
    <mergeCell ref="U3:U4"/>
    <mergeCell ref="V3:AA3"/>
    <mergeCell ref="AB3:AB4"/>
    <mergeCell ref="AC3:AC4"/>
    <mergeCell ref="AD3:AF3"/>
    <mergeCell ref="N3:N4"/>
    <mergeCell ref="O3:O4"/>
    <mergeCell ref="P3:P4"/>
    <mergeCell ref="Q3:Q4"/>
    <mergeCell ref="R3:R4"/>
    <mergeCell ref="S3:S4"/>
    <mergeCell ref="B1:AI1"/>
    <mergeCell ref="B3:B4"/>
    <mergeCell ref="C3:C4"/>
    <mergeCell ref="D3:D4"/>
    <mergeCell ref="E3:E4"/>
    <mergeCell ref="F3:F4"/>
    <mergeCell ref="G3:G4"/>
    <mergeCell ref="H3:H4"/>
    <mergeCell ref="I3:I4"/>
    <mergeCell ref="J3:M3"/>
    <mergeCell ref="AG3:AG4"/>
    <mergeCell ref="AH3:AH4"/>
    <mergeCell ref="AI3:AI4"/>
  </mergeCells>
  <dataValidations count="1">
    <dataValidation type="list" allowBlank="1" showInputMessage="1" showErrorMessage="1" sqref="P7:S7">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ŠMSM</vt:lpstr>
      <vt:lpstr>SM</vt:lpstr>
      <vt:lpstr>AM</vt:lpstr>
      <vt:lpstr>VRM</vt:lpstr>
      <vt:lpstr>SADM</vt:lpstr>
      <vt:lpstr>SAM</vt:lpstr>
      <vt:lpstr>JUNGTINIAI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Julija Maniuškina</dc:creator>
  <cp:lastModifiedBy>Vaida Lisauskienė</cp:lastModifiedBy>
  <cp:lastPrinted>2022-12-22T14:53:05Z</cp:lastPrinted>
  <dcterms:created xsi:type="dcterms:W3CDTF">2022-12-16T11:51:22Z</dcterms:created>
  <dcterms:modified xsi:type="dcterms:W3CDTF">2024-01-19T09:34:51Z</dcterms:modified>
</cp:coreProperties>
</file>