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DV04\Desktop\Kolegija 2026-02-02\"/>
    </mc:Choice>
  </mc:AlternateContent>
  <xr:revisionPtr revIDLastSave="0" documentId="8_{9E62A0A5-7BF4-4FAB-B2C0-A9C6CEFE2E57}" xr6:coauthVersionLast="47" xr6:coauthVersionMax="47" xr10:uidLastSave="{00000000-0000-0000-0000-000000000000}"/>
  <bookViews>
    <workbookView xWindow="-108" yWindow="-108" windowWidth="23256" windowHeight="12576" xr2:uid="{00000000-000D-0000-FFFF-FFFF00000000}"/>
  </bookViews>
  <sheets>
    <sheet name="1 lentelė" sheetId="1" r:id="rId1"/>
    <sheet name="2 lentelė" sheetId="2" r:id="rId2"/>
    <sheet name="3 lentelė"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S114" i="1" l="1"/>
  <c r="T114" i="1"/>
  <c r="S102" i="1"/>
  <c r="T102" i="1"/>
  <c r="F45" i="1" l="1"/>
  <c r="F115" i="1" l="1"/>
  <c r="F114" i="1"/>
  <c r="R114" i="1" l="1"/>
  <c r="Q121" i="1"/>
  <c r="M121" i="1"/>
  <c r="N102" i="1"/>
  <c r="Q108" i="1"/>
  <c r="M108" i="1"/>
  <c r="Q92" i="1"/>
  <c r="S87" i="1"/>
  <c r="S79" i="1" s="1"/>
  <c r="T87" i="1"/>
  <c r="T79" i="1" s="1"/>
  <c r="R87" i="1"/>
  <c r="Q75" i="1"/>
  <c r="M75" i="1"/>
  <c r="Q69" i="1"/>
  <c r="M69" i="1"/>
  <c r="S66" i="1"/>
  <c r="T66" i="1"/>
  <c r="R66" i="1"/>
  <c r="O66" i="1"/>
  <c r="P66" i="1"/>
  <c r="N66" i="1"/>
  <c r="Q64" i="1"/>
  <c r="Q62" i="1"/>
  <c r="S60" i="1"/>
  <c r="T60" i="1"/>
  <c r="R60" i="1"/>
  <c r="P60" i="1"/>
  <c r="N60" i="1"/>
  <c r="M64" i="1"/>
  <c r="Q50" i="1"/>
  <c r="S49" i="1"/>
  <c r="T49" i="1"/>
  <c r="R49" i="1"/>
  <c r="Q46" i="1"/>
  <c r="S45" i="1"/>
  <c r="T45" i="1"/>
  <c r="R45" i="1"/>
  <c r="Q45" i="1" s="1"/>
  <c r="M50" i="1"/>
  <c r="O49" i="1"/>
  <c r="P49" i="1"/>
  <c r="N49" i="1"/>
  <c r="M49" i="1" s="1"/>
  <c r="O45" i="1"/>
  <c r="P45" i="1"/>
  <c r="N45" i="1"/>
  <c r="M46" i="1"/>
  <c r="S44" i="1" l="1"/>
  <c r="Q60" i="1"/>
  <c r="S54" i="1"/>
  <c r="N44" i="1"/>
  <c r="M45" i="1"/>
  <c r="R54" i="1"/>
  <c r="O44" i="1"/>
  <c r="Q49" i="1"/>
  <c r="T44" i="1"/>
  <c r="Q87" i="1"/>
  <c r="Q66" i="1"/>
  <c r="M66" i="1"/>
  <c r="T54" i="1"/>
  <c r="R44" i="1"/>
  <c r="P44" i="1"/>
  <c r="M44" i="1" s="1"/>
  <c r="Q54" i="1" l="1"/>
  <c r="Q44" i="1"/>
  <c r="H33" i="1"/>
  <c r="H34" i="1"/>
  <c r="H35" i="1"/>
  <c r="Q36" i="1" l="1"/>
  <c r="S33" i="1" l="1"/>
  <c r="T33" i="1"/>
  <c r="R33" i="1"/>
  <c r="Q30" i="1"/>
  <c r="Q24" i="1"/>
  <c r="S21" i="1"/>
  <c r="T21" i="1"/>
  <c r="R21" i="1"/>
  <c r="M36" i="1"/>
  <c r="O33" i="1"/>
  <c r="P33" i="1"/>
  <c r="N33" i="1"/>
  <c r="M30" i="1"/>
  <c r="M24" i="1"/>
  <c r="O21" i="1"/>
  <c r="O19" i="1" s="1"/>
  <c r="P21" i="1"/>
  <c r="P19" i="1" s="1"/>
  <c r="N21" i="1"/>
  <c r="J21" i="1"/>
  <c r="T19" i="1" l="1"/>
  <c r="T123" i="1" s="1"/>
  <c r="S19" i="1"/>
  <c r="Q33" i="1"/>
  <c r="M33" i="1"/>
  <c r="R19" i="1"/>
  <c r="Q21" i="1"/>
  <c r="M21" i="1"/>
  <c r="N19" i="1"/>
  <c r="M19" i="1" s="1"/>
  <c r="Q19" i="1" l="1"/>
  <c r="R102" i="1"/>
  <c r="Q102" i="1" s="1"/>
  <c r="Q117" i="1"/>
  <c r="Q106" i="1"/>
  <c r="Q114" i="1"/>
  <c r="R79" i="1" l="1"/>
  <c r="Q79" i="1" s="1"/>
  <c r="P114" i="1" l="1"/>
  <c r="N114" i="1"/>
  <c r="M117" i="1"/>
  <c r="P102" i="1"/>
  <c r="M106" i="1"/>
  <c r="P87" i="1"/>
  <c r="N87" i="1"/>
  <c r="M92" i="1"/>
  <c r="R123" i="1"/>
  <c r="G132" i="1" s="1"/>
  <c r="S123" i="1"/>
  <c r="J114" i="1"/>
  <c r="L114" i="1"/>
  <c r="I121" i="1"/>
  <c r="H116" i="1"/>
  <c r="I117" i="1"/>
  <c r="H115" i="1"/>
  <c r="H114" i="1"/>
  <c r="L102" i="1"/>
  <c r="J102" i="1"/>
  <c r="I108" i="1"/>
  <c r="H105" i="1"/>
  <c r="H104" i="1"/>
  <c r="H103" i="1"/>
  <c r="I106" i="1"/>
  <c r="H102" i="1"/>
  <c r="L87" i="1"/>
  <c r="J87" i="1"/>
  <c r="I92" i="1"/>
  <c r="J79" i="1" l="1"/>
  <c r="Q123" i="1"/>
  <c r="M87" i="1"/>
  <c r="L79" i="1"/>
  <c r="M114" i="1"/>
  <c r="P79" i="1"/>
  <c r="I114" i="1"/>
  <c r="N79" i="1"/>
  <c r="I102" i="1"/>
  <c r="I87" i="1"/>
  <c r="I79" i="1" l="1"/>
  <c r="M79" i="1"/>
  <c r="H91" i="1"/>
  <c r="H90" i="1"/>
  <c r="H89" i="1"/>
  <c r="H88" i="1"/>
  <c r="H87" i="1"/>
  <c r="O54" i="1"/>
  <c r="O123" i="1" s="1"/>
  <c r="L60" i="1"/>
  <c r="J60" i="1"/>
  <c r="I64" i="1"/>
  <c r="P54" i="1"/>
  <c r="P123" i="1" s="1"/>
  <c r="M62" i="1"/>
  <c r="H61" i="1"/>
  <c r="L66" i="1"/>
  <c r="J66" i="1"/>
  <c r="I75" i="1"/>
  <c r="I69" i="1"/>
  <c r="H68" i="1"/>
  <c r="H67" i="1"/>
  <c r="H66" i="1"/>
  <c r="I62" i="1"/>
  <c r="H60" i="1"/>
  <c r="L21" i="1"/>
  <c r="I24" i="1"/>
  <c r="I30" i="1"/>
  <c r="L33" i="1"/>
  <c r="I36" i="1"/>
  <c r="L45" i="1"/>
  <c r="I46" i="1"/>
  <c r="L49" i="1"/>
  <c r="J49" i="1"/>
  <c r="I50" i="1"/>
  <c r="K45" i="1"/>
  <c r="J45" i="1"/>
  <c r="H49" i="1"/>
  <c r="H45" i="1"/>
  <c r="K33" i="1"/>
  <c r="J33" i="1"/>
  <c r="J19" i="1" s="1"/>
  <c r="K21" i="1"/>
  <c r="M60" i="1" l="1"/>
  <c r="L54" i="1"/>
  <c r="I66" i="1"/>
  <c r="J54" i="1"/>
  <c r="N54" i="1"/>
  <c r="L19" i="1"/>
  <c r="I33" i="1"/>
  <c r="I60" i="1"/>
  <c r="I49" i="1"/>
  <c r="L44" i="1"/>
  <c r="J44" i="1"/>
  <c r="I45" i="1"/>
  <c r="I21" i="1"/>
  <c r="K19" i="1"/>
  <c r="K123" i="1" s="1"/>
  <c r="L123" i="1" l="1"/>
  <c r="J123" i="1"/>
  <c r="M54" i="1"/>
  <c r="M123" i="1" s="1"/>
  <c r="N123" i="1"/>
  <c r="I54" i="1"/>
  <c r="I19" i="1"/>
  <c r="I44" i="1"/>
  <c r="G131" i="1" l="1"/>
  <c r="I123" i="1"/>
  <c r="H21" i="1"/>
  <c r="H23" i="1"/>
  <c r="M102" i="1" l="1"/>
</calcChain>
</file>

<file path=xl/sharedStrings.xml><?xml version="1.0" encoding="utf-8"?>
<sst xmlns="http://schemas.openxmlformats.org/spreadsheetml/2006/main" count="429" uniqueCount="310">
  <si>
    <t>Nr.</t>
  </si>
  <si>
    <t>Kodas</t>
  </si>
  <si>
    <t>Pavadinimas, mato vnt.</t>
  </si>
  <si>
    <t xml:space="preserve">Iš viso </t>
  </si>
  <si>
    <t>1.1.</t>
  </si>
  <si>
    <t>1.1.1.</t>
  </si>
  <si>
    <t>Tikslas, uždavinys, priemonė</t>
  </si>
  <si>
    <t>1.</t>
  </si>
  <si>
    <t>1.1.2.</t>
  </si>
  <si>
    <t>Iš jų: Lietuvos Respublikos valstybės biudžeto lėšos</t>
  </si>
  <si>
    <t>Stebėsenos rodikliai</t>
  </si>
  <si>
    <t>Pradinė rodiklio reikšmė (metai)</t>
  </si>
  <si>
    <t>Iš jų: ES ir kitos tarptautinės paramos lėšos</t>
  </si>
  <si>
    <t>2.</t>
  </si>
  <si>
    <t>3.</t>
  </si>
  <si>
    <t>Eil. Nr.</t>
  </si>
  <si>
    <t>Iš viso:</t>
  </si>
  <si>
    <t>PATVIRTINTA</t>
  </si>
  <si>
    <t xml:space="preserve">Siektina rodiklio reikšmė </t>
  </si>
  <si>
    <t xml:space="preserve">Siektina rodiklio tarpinė reikšmė </t>
  </si>
  <si>
    <t>Iš jų: 
kitos lėšos</t>
  </si>
  <si>
    <t>2 lentelė. Išankstinių sąlygų įgyvendinimo rezultatai</t>
  </si>
  <si>
    <t xml:space="preserve">Prašome nurodyti, ar Regionų plėtros programoje suplanuotos pažangos lėšos leidžia spręsti visas regiono problemas ir jų gilumines priežastis. Jei ne - nurodykite nesprendžiamas problemas ar sprendžiamas ne visa apimtimi, taip pat regiono plėtros plane neidentifikuotas, tačiau atsiradusias naujas problemas ir jų gilumines priežastis, pagrindžiant esamos situacijos duomenimis (analize).  </t>
  </si>
  <si>
    <t>3 lentelė. Regiono problemos ir jų giluminės priežastys</t>
  </si>
  <si>
    <t xml:space="preserve">Nuo Regionų plėtros programos įgyvendinimo pradžios iki ataskaitinio laikotarpio pabaigos regiono plėtros plane suplanuotų ES ir kitos tarptautinės paramos lėšų dalis nuo Regionų plėtros programoje regionui numatytų lėšų (proc.) </t>
  </si>
  <si>
    <t xml:space="preserve">Nuo Regionų plėtros programos įgyvendinimo pradžios iki ataskaitinio laikotarpio pabaigos išmokėtų ES ir kitos tarptautinės paramos lėšų dalis nuo Regionų plėtros programoje regionui numatytų lėšų (proc.) </t>
  </si>
  <si>
    <t xml:space="preserve">Nuo Regionų plėtros programos įgyvendinimo pradžios iki ataskaitinio laikotarpio pabaigos skirtų ES ir kitos tarptautinės paramos lėšų dalis pagal sudarytas sutartis nuo Regionų plėtros programoje regionui numatytų lėšų (proc.) </t>
  </si>
  <si>
    <t>2022–2030 M. KLAIPĖDOS REGIONO PLĖTROS PLANO</t>
  </si>
  <si>
    <t>Klaipėdos regiono plėtros tarybos</t>
  </si>
  <si>
    <t>Pastabos, paaiškinimai</t>
  </si>
  <si>
    <t>Gyventojų užimtumo lygis (15–64 metų) | Procento vidutiniai skirtumai tarp regiono savivaldybių (standartinis nuokrypis)</t>
  </si>
  <si>
    <t>-</t>
  </si>
  <si>
    <t>6,1
(2020)</t>
  </si>
  <si>
    <t>Pridėtinė vertė gamybos sąnaudomis pagal veiklos vykdymo vietą (nefinansinių įmonių), tenkanti vienam dirbančiajam per metus | tūkst. Eur</t>
  </si>
  <si>
    <t>22,2
(2019)</t>
  </si>
  <si>
    <t xml:space="preserve">Sukurtos arba atkurtos teritorijos, naudojamos ekonominei veiklai | ha </t>
  </si>
  <si>
    <t>0
(2020)</t>
  </si>
  <si>
    <t>Rekultivuota žemė, naudojama žaliesiems plotams, socialiniams būstams, ekonominei arba kitai paskirčiai | hektarai</t>
  </si>
  <si>
    <t>Dviračiams skirtos infrastruktūros metinis naudotojų skaičius | naudotojai per metus</t>
  </si>
  <si>
    <t>1.2.</t>
  </si>
  <si>
    <t>Sukurtos arba atkurtos teritorijos, naudojamos ekonominei, rekreacinei ar turizmo paskirčiai | hektarai</t>
  </si>
  <si>
    <t>1.2.1.</t>
  </si>
  <si>
    <t>2.2.</t>
  </si>
  <si>
    <t>Dviračiams skirtos infrastruktūros naudotojų skaičius per metus | naudotojai per metus</t>
  </si>
  <si>
    <t>2,17
(2021)</t>
  </si>
  <si>
    <t>Sąvartynuose šalinamų komunalinių atliekų dalis | procentai</t>
  </si>
  <si>
    <t>Paruoštų pakartotinai naudoti ir perdirbtų komunalinių atliekų dalis | procentai</t>
  </si>
  <si>
    <t>27
(2020)</t>
  </si>
  <si>
    <t>Gyventojų, aprūpinamų geriamojo vandens tiekimo paslaugomis, dalis, palyginti su visais gyventojais | procentai</t>
  </si>
  <si>
    <t>Gyventojų, aprūpinamų centralizuotai teikiamomis nuotekų tvarkymo paslaugomis, dalis, palyginti su visais gyventojais | procentai</t>
  </si>
  <si>
    <t>77,5
(2020)</t>
  </si>
  <si>
    <t>3.2.</t>
  </si>
  <si>
    <t>3.1.</t>
  </si>
  <si>
    <t>Miestai, kuriuose įrengta ar modernizuota oro monitoringo infrastruktūra (miestų skaičius)</t>
  </si>
  <si>
    <t>Surinktos atskirai išrūšiuotos atliekos | tonos per metus</t>
  </si>
  <si>
    <t>4.</t>
  </si>
  <si>
    <t>Asmenys, patiriantys skurdo riziką ar socialinę atskirtį | procentai</t>
  </si>
  <si>
    <t>24,8
(2020)</t>
  </si>
  <si>
    <t>Patenkintas socialinio būsto poreikis nuo tokią teisę turinčių asmenų (šeimų) skaičiaus | procentai</t>
  </si>
  <si>
    <t>47
(2020)</t>
  </si>
  <si>
    <t>Socialines paslaugas gaunančių tikslinės grupės asmenų dalis nuo bendro su skurdo rizika ar socialine atskirtimi susiduriančių gyventojų skaičiaus | procentai</t>
  </si>
  <si>
    <t>11
(2020)</t>
  </si>
  <si>
    <t xml:space="preserve">Prevencinėmis priemonėmis išvengiamas mirtingumas (standartizuotas) | mirusiųjų skaičius 100 tūkst. gyventojų </t>
  </si>
  <si>
    <t>290
(2020)</t>
  </si>
  <si>
    <t>176
(2020)</t>
  </si>
  <si>
    <t>90
(2020)</t>
  </si>
  <si>
    <t>Negalią turinčių mokinių, ugdomų įtraukiuoju būdu bendros paskirties švietimo įstaigose (bendrosiose klasėse), dalis | procentai</t>
  </si>
  <si>
    <t>52,2
(2020–2021 m. m.)</t>
  </si>
  <si>
    <t>Neformaliojo vaikų švietimo galimybėmis pasinaudojusių mokinių dalis (išskyrus ikimokykliniame ir priešmokykliniame ugdyme dalyvaujančius vaikus) | procentai</t>
  </si>
  <si>
    <t>71
(2019)</t>
  </si>
  <si>
    <t>Naujos arba modernizuotos vaikų priežiūros infrastruktūros naudotojų skaičius per metus | naudotojai per metus</t>
  </si>
  <si>
    <t>Naujos arba modernizuotos švietimo infrastruktūros naudotojų skaičius per metus | naudotojai per metus</t>
  </si>
  <si>
    <t>10,4
(2020)</t>
  </si>
  <si>
    <t>Vaikų, pasinaudojusių pavėžėjimo paslaugomis naujai įsigytomis transporto priemonėmis, per metus skaičius | asmenys per metus</t>
  </si>
  <si>
    <t>Mokinių, kurie naudojasi sukurta visos dienos mokyklos infrastruktūra, skaičius | asmenys per metus</t>
  </si>
  <si>
    <t>4.1.</t>
  </si>
  <si>
    <t xml:space="preserve">4.2. </t>
  </si>
  <si>
    <t>Naujų arba modernizuotų socialinių būstų naudotojų skaičius per metus | naudotojai per metus</t>
  </si>
  <si>
    <t>Asmenų, turinčių intelekto ir (ar) psichikos negalią, gavusių paslaugas naujoje ar modernizuotoje infrastruktūroje skaičius per metus | asmenys per metus</t>
  </si>
  <si>
    <t>Socialiai pažeidžiamų, socialinę riziką (atskirtį) patiriančių asmenų, gavusių paslaugas naujoje ar modernizuotoje infrastruktūroje skaičius per metus | asmenys per metus</t>
  </si>
  <si>
    <t>4.3.</t>
  </si>
  <si>
    <t>Asmenų, palankiai vertinančių visuomenės sveikatos priežiūros paslaugų kokybę, dalis | procentai</t>
  </si>
  <si>
    <t>Naujos arba modernizuotos sveikatos priežiūros infrastruktūros naudotojų skaičius per metus | naudotojai per metus</t>
  </si>
  <si>
    <t>4.1.1.</t>
  </si>
  <si>
    <r>
      <t xml:space="preserve">Priemonė: </t>
    </r>
    <r>
      <rPr>
        <sz val="9"/>
        <rFont val="Times New Roman"/>
        <family val="1"/>
        <charset val="186"/>
      </rPr>
      <t>Pagerinti ikimokyklinio, priešmokyklinio ir bendrojo ugdymo prieinamumą</t>
    </r>
  </si>
  <si>
    <t>4.2.1.</t>
  </si>
  <si>
    <r>
      <t xml:space="preserve">Priemonė: </t>
    </r>
    <r>
      <rPr>
        <sz val="9"/>
        <rFont val="Times New Roman"/>
        <family val="1"/>
        <charset val="186"/>
      </rPr>
      <t xml:space="preserve">Pagerinti labiausiai pažeidžiamų grupių aprūpinimą socialiniu būstu </t>
    </r>
  </si>
  <si>
    <t>4.2.2.</t>
  </si>
  <si>
    <r>
      <t xml:space="preserve">Priemonė: </t>
    </r>
    <r>
      <rPr>
        <sz val="9"/>
        <rFont val="Times New Roman"/>
        <family val="1"/>
        <charset val="186"/>
      </rPr>
      <t>Vystyti stacionarių ir nestacionarių socialinių paslaugų infrastruktūrą</t>
    </r>
  </si>
  <si>
    <t>4.3.1.</t>
  </si>
  <si>
    <r>
      <t xml:space="preserve">Priemonė: </t>
    </r>
    <r>
      <rPr>
        <sz val="9"/>
        <rFont val="Times New Roman"/>
        <family val="1"/>
        <charset val="186"/>
      </rPr>
      <t>Plėtoti visuomenės sveikatos prevencines veiklas</t>
    </r>
  </si>
  <si>
    <t>2.2.1.</t>
  </si>
  <si>
    <r>
      <t xml:space="preserve">Priemonė: </t>
    </r>
    <r>
      <rPr>
        <sz val="9"/>
        <rFont val="Times New Roman"/>
        <family val="1"/>
        <charset val="186"/>
      </rPr>
      <t>Diegti darnaus judumo priemones miestuose</t>
    </r>
  </si>
  <si>
    <t>3.2.1.</t>
  </si>
  <si>
    <r>
      <t xml:space="preserve">Priemonė: </t>
    </r>
    <r>
      <rPr>
        <sz val="9"/>
        <rFont val="Times New Roman"/>
        <family val="1"/>
        <charset val="186"/>
      </rPr>
      <t xml:space="preserve">Vystyti aplinką tausojančią infrastruktūrą </t>
    </r>
    <r>
      <rPr>
        <b/>
        <sz val="9"/>
        <rFont val="Times New Roman"/>
        <family val="1"/>
        <charset val="186"/>
      </rPr>
      <t xml:space="preserve"> </t>
    </r>
  </si>
  <si>
    <t>3.1.1.</t>
  </si>
  <si>
    <r>
      <t xml:space="preserve">Priemonė: </t>
    </r>
    <r>
      <rPr>
        <sz val="9"/>
        <rFont val="Times New Roman"/>
        <family val="1"/>
        <charset val="186"/>
      </rPr>
      <t>Plėtoti oro ir grunto taršos mažinimo ir  prevencijos priemones</t>
    </r>
  </si>
  <si>
    <r>
      <t xml:space="preserve">Priemonė: </t>
    </r>
    <r>
      <rPr>
        <sz val="9"/>
        <rFont val="Times New Roman"/>
        <family val="1"/>
        <charset val="186"/>
      </rPr>
      <t>Įgyvendinti 2022–2030 metų Klaipėdos miesto tvarios plėtros strategiją</t>
    </r>
  </si>
  <si>
    <r>
      <t xml:space="preserve">Priemonė: </t>
    </r>
    <r>
      <rPr>
        <sz val="9"/>
        <rFont val="Times New Roman"/>
        <family val="1"/>
        <charset val="186"/>
      </rPr>
      <t>Įgyvendinti Klaipėdos regiono funkcinės zonos strategiją</t>
    </r>
  </si>
  <si>
    <t>4.3.2.</t>
  </si>
  <si>
    <r>
      <t xml:space="preserve">Priemonė: </t>
    </r>
    <r>
      <rPr>
        <sz val="9"/>
        <rFont val="Times New Roman"/>
        <family val="1"/>
        <charset val="186"/>
      </rPr>
      <t>Pagerinti sveikatos priežiūros paslaugų kokybę ir prieinamumą</t>
    </r>
  </si>
  <si>
    <t xml:space="preserve">P.B.2.0065 </t>
  </si>
  <si>
    <t>R.S.2.3523</t>
  </si>
  <si>
    <t>R.S.2.3526</t>
  </si>
  <si>
    <t xml:space="preserve">P.S.2.1519 </t>
  </si>
  <si>
    <t xml:space="preserve">P.B.2.0518 </t>
  </si>
  <si>
    <t>R.N.2.5051</t>
  </si>
  <si>
    <t>Teritorijos, kurioms taikomos oro taršos stebėsenos sistemos (oro kokybės zonos)</t>
  </si>
  <si>
    <t>R.B.2.2052</t>
  </si>
  <si>
    <t>R.S.2.3039</t>
  </si>
  <si>
    <t>R.S.2.3025</t>
  </si>
  <si>
    <t>R.B.2.2064</t>
  </si>
  <si>
    <t>R.S.2.3031</t>
  </si>
  <si>
    <t>R.S.2.3033</t>
  </si>
  <si>
    <t>R.B.2.2073</t>
  </si>
  <si>
    <t>Tikslas: Didinti regiono ekonominį ir turistinį patrauklumą</t>
  </si>
  <si>
    <t>Tikslas: Plėtoti integruotą ir gyventojų poreikius atitinkančią tvarią  transporto sistemą</t>
  </si>
  <si>
    <t>Tikslas: Skatinti prisitaikymą prie klimato kaitos ir poveikio jai mažinimą</t>
  </si>
  <si>
    <t xml:space="preserve">Tikslas: Gerinti švietimo, sveikatos ir socialinių paslaugų prieinamumą,  paslaugų įvairovę bei kokybę  </t>
  </si>
  <si>
    <t xml:space="preserve">Išankstinės sąlygos
</t>
  </si>
  <si>
    <t xml:space="preserve">Išankstinių sąlygų įgyvendinimas  
</t>
  </si>
  <si>
    <t xml:space="preserve">1.1. </t>
  </si>
  <si>
    <t xml:space="preserve">1.2. </t>
  </si>
  <si>
    <r>
      <t xml:space="preserve">Priemonė: </t>
    </r>
    <r>
      <rPr>
        <sz val="9"/>
        <rFont val="Times New Roman"/>
        <family val="1"/>
        <charset val="186"/>
      </rPr>
      <t xml:space="preserve">Vystyti aplinką tausojančią infrastruktūrą  </t>
    </r>
  </si>
  <si>
    <t>4.2.</t>
  </si>
  <si>
    <r>
      <t xml:space="preserve">Priemonė: </t>
    </r>
    <r>
      <rPr>
        <sz val="9"/>
        <rFont val="Times New Roman"/>
        <family val="1"/>
        <charset val="186"/>
      </rPr>
      <t>Pagerinti labiausiai pažeidžiamų grupių aprūpinimą socialiniu būstu</t>
    </r>
  </si>
  <si>
    <t>Patvirtintose regionų plėtros planų pažangos priemonėse numatytos veiklos, skirtos socialinio būsto prieinamumui didinti, ir investicijomis užtikrinamas socialinio būsto prieinamumas neįgaliesiems bei gausioms šeimoms.</t>
  </si>
  <si>
    <t>1 lentelė. Regiono plėtros plano įgyvendinimo rezultatai</t>
  </si>
  <si>
    <t>80,7
(2020)</t>
  </si>
  <si>
    <t>Gydymo priemonėmis išvengiamas mirtingumas | mirusiųjų skaičius 100 tūkst. gyventojų</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</si>
  <si>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</si>
  <si>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</si>
  <si>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1. Projekto veiklų atitiktis geriamojo vandens tiekimo ir nuotekų tvarkymo infrastruktūros plėtros planui.
2. Veiklų atitiktis patvirtintiems regioniniams ir (ar) savivaldybių atliekų prevencijos ir tvarkymo planams, parengtiems Valstybiniam atliekų prevencijos ir tvarkymo 2021–2027 m. planui įgyvendinti.</t>
  </si>
  <si>
    <t>Patvirtintose regionų plėtros planų pažangos priemonėse numatytos veiklos, skirtos institucinės globos pertvarkai įgyvendinti, ir iki 2022 m. liepos 1 d. yra parengti ir suderinti su SADM regioniniai socialinių paslaugų ir socialinių paslaugų infrastruktūros, reikalingos institucinės globos pertvarkai įgyvendinti, žemėlapiai.</t>
  </si>
  <si>
    <t xml:space="preserve">Nr. </t>
  </si>
  <si>
    <t>LT023-01</t>
  </si>
  <si>
    <t>LT023-01-01</t>
  </si>
  <si>
    <t xml:space="preserve">Metinis konsoliduotų viešųjų paslaugų vartotojų skaičius | vartotojai per metus </t>
  </si>
  <si>
    <t>Uždavinys: Paskatinti aukštesnę pridėtinę vertę kuriančių ekonomikos šakų pritraukimą į regioną</t>
  </si>
  <si>
    <r>
      <t xml:space="preserve">Priemonė: </t>
    </r>
    <r>
      <rPr>
        <sz val="9"/>
        <rFont val="Times New Roman"/>
        <family val="1"/>
        <charset val="186"/>
      </rPr>
      <t>Įgyvendinti tvarios Klaipėdos miesto plėtros 2023–2029 metų  strategiją</t>
    </r>
  </si>
  <si>
    <t>R.N.2.5720</t>
  </si>
  <si>
    <t>Metinis konsoliduotų viešųjų paslaugų vartotojų skaičius (vartotojai per metus)</t>
  </si>
  <si>
    <t>Rekultivuota žemė, naudojama žaliesiems plotams, socialiniams būstams, ekonominei arba kitai paskirčiai (hektarai)</t>
  </si>
  <si>
    <t>Sukurtos arba atkurtos teritorijos, naudojamos ekonominei, rekreacinei ar turizmo paskirčiai (hektarai)</t>
  </si>
  <si>
    <t>P.B.2.0076</t>
  </si>
  <si>
    <t>Integruoti teritorinio vystymo projektai (projektai)</t>
  </si>
  <si>
    <t>P.S.2.1034</t>
  </si>
  <si>
    <t>P.B.2.0114</t>
  </si>
  <si>
    <t>Atviros erdvės, sukurtos arba atkurtos miestų teritorijose (kvadratiniai metrai)</t>
  </si>
  <si>
    <t>Uždavinys: Paskatinti pridėtinę vertę kuriančių paslaugų plėtrą turizmo sektoriuje</t>
  </si>
  <si>
    <t>LT023-01-02</t>
  </si>
  <si>
    <t>P.S.2.1039</t>
  </si>
  <si>
    <t>Sukurtos arba atkurtos atviros erdvės (kvadratiniai metrai)</t>
  </si>
  <si>
    <t>P.B.2.0058</t>
  </si>
  <si>
    <t>Dviračiams skirta infrastruktūra, kuriai suteikta parama (kilometrai)</t>
  </si>
  <si>
    <t>P.S.2.1042</t>
  </si>
  <si>
    <t>Paramą gavusių pakrančių turizmo vietovių skaičius (vienetai)</t>
  </si>
  <si>
    <t>R.S.2.3040</t>
  </si>
  <si>
    <t>Šiltnamio efektą sukeliančių dujų išmetimas 1 gyventojui – gyventojų kelionių įtaka (lengvųjų automobilių, motociklų, mopedų ir viešojo transporto naudojimas) | tonos</t>
  </si>
  <si>
    <t>LT023-02</t>
  </si>
  <si>
    <t>1,42
(2019)</t>
  </si>
  <si>
    <t>2.1.</t>
  </si>
  <si>
    <t>Uždavinys: Paskatinti darnaus judumo sistemos vystymą</t>
  </si>
  <si>
    <t>Uždavinys: Pagerinti viešojo transporto prieinamumą ir kokybę</t>
  </si>
  <si>
    <t>LT023-02-01</t>
  </si>
  <si>
    <t>Metinis konsoliduotųjų viešųjų paslaugų vartotojų skaičius | vartotojai per metus</t>
  </si>
  <si>
    <r>
      <rPr>
        <b/>
        <sz val="9"/>
        <rFont val="Times New Roman"/>
        <family val="1"/>
        <charset val="186"/>
      </rPr>
      <t>Priemonė:</t>
    </r>
    <r>
      <rPr>
        <sz val="9"/>
        <rFont val="Times New Roman"/>
        <family val="1"/>
        <charset val="186"/>
      </rPr>
      <t xml:space="preserve"> Įgyvendinti Klaipėdos regiono funkcinės zonos strategiją</t>
    </r>
  </si>
  <si>
    <t>2.1.1.</t>
  </si>
  <si>
    <t xml:space="preserve">R.S.2.3039 </t>
  </si>
  <si>
    <t>Metinis konsoliduotųjų viešųjų paslaugų vartotojų skaičius (vartotojai per metus)</t>
  </si>
  <si>
    <t>LT023-02-02</t>
  </si>
  <si>
    <t>Dviračiams skirtos infrastruktūros naudotojų skaičius per metus (naudotojai per metus)</t>
  </si>
  <si>
    <t>P.S.2.1035</t>
  </si>
  <si>
    <t>Įgyvendintos darnaus judumo priemonės (skaičius)</t>
  </si>
  <si>
    <t>LT023-03</t>
  </si>
  <si>
    <t>Priešlaikinės mirtys, priskiriamos ilgalaikiam kietųjų dalelių KD2,5 poveikiui | mirusiųjų skaičius 100 tūkst. gyventojų</t>
  </si>
  <si>
    <t>83
(2019)</t>
  </si>
  <si>
    <r>
      <t>Nepralaidžių dangų ir žaliosios infrastruktūros plotų santykis 1 500 gyv./km</t>
    </r>
    <r>
      <rPr>
        <b/>
        <vertAlign val="superscript"/>
        <sz val="9"/>
        <rFont val="Times New Roman"/>
        <family val="1"/>
        <charset val="186"/>
      </rPr>
      <t>2</t>
    </r>
    <r>
      <rPr>
        <b/>
        <sz val="9"/>
        <rFont val="Times New Roman"/>
        <family val="1"/>
        <charset val="186"/>
      </rPr>
      <t xml:space="preserve"> ir didesnio tankumo teritorijoje </t>
    </r>
  </si>
  <si>
    <t>Uždavinys: Paskatinti oro ir grunto taršos mažinimo, prevencijos ir stebėsenos priemonių įgyvendinimą</t>
  </si>
  <si>
    <t>LT023-03-01</t>
  </si>
  <si>
    <t>Gyventojai, galintys naudotis nauja ar atnaujinta žaliąja infrastruktūra | asmenys</t>
  </si>
  <si>
    <t>R.B.2.2095</t>
  </si>
  <si>
    <t>Gyventojai, galintys naudotis nauja ar patobulinta žaliąja infrastruktūra (asmenys)</t>
  </si>
  <si>
    <t>P.B.2.0039</t>
  </si>
  <si>
    <t>P.B.2.0036</t>
  </si>
  <si>
    <t>Žalioji infrastruktūra, kuriai suteikta parama kitais nei prisitaikymo prie klimato kaitos tikslais (hektarai)</t>
  </si>
  <si>
    <t>Uždavinys: Pagerinti vandentvarkos ir atliekų tvarkymo paslaugų kokybę bei prieinamumą,  gilinti gyventojų žinias ir ugdyti įgūdžius</t>
  </si>
  <si>
    <t>LT023-03-02</t>
  </si>
  <si>
    <t>Gyventojai, prisijungę prie patobulintų viešojo vandens tiekimo sistemų | asmenys</t>
  </si>
  <si>
    <t>Gyventojai, prisijungę bent prie antrinių viešojo nuotekų valymo įrenginių | asmenys</t>
  </si>
  <si>
    <t>R.B.2.2041</t>
  </si>
  <si>
    <t>Gyventojai, prisijungę prie patobulintų viešojo vandens tiekimo sistemų (asmenys)</t>
  </si>
  <si>
    <t>R.B.2.2042</t>
  </si>
  <si>
    <t>Gyventojai, prisijungę bent prie antrinio viešojo nuotekų valymo įrenginių (asmenys)</t>
  </si>
  <si>
    <t>R.B.2.2103</t>
  </si>
  <si>
    <t>Surinktos atskirai išrūšiuotos atliekos (tonos per metus)</t>
  </si>
  <si>
    <t>P.B.2.0030</t>
  </si>
  <si>
    <t>Viešojo vandens tiekimo paskirstymo  sistemų naujų arba atnaujintų vamzdynų ilgis (km)</t>
  </si>
  <si>
    <t>P.B.2.0031</t>
  </si>
  <si>
    <t>Viešojo nuotekų surinkimo tinklo naujų arba atnaujintų vamzdynų ilgis (km)</t>
  </si>
  <si>
    <t>P.B.2.0032</t>
  </si>
  <si>
    <t>Nauji arba atnaujinti nuotekų valymo pajėgumai (gyventojų ekvivalentas)</t>
  </si>
  <si>
    <t>P.S.2.1013</t>
  </si>
  <si>
    <t>Nauji arba atnaujinti geriamojo vandens ruošimo pajėgumai (m3/parą)</t>
  </si>
  <si>
    <t>P.B.2.0107</t>
  </si>
  <si>
    <t>Investicijos į rūšiuojamojo atliekų surinkimo įrenginius (Eur)</t>
  </si>
  <si>
    <t>P.S.2.1015</t>
  </si>
  <si>
    <t>Įgyvendintos viešinimo kampanijos atliekų prevencijos ir tvarkymo temomis (vnt.)</t>
  </si>
  <si>
    <t>LT023-04</t>
  </si>
  <si>
    <t>3–5 metų vaikų, ugdomų švietimo įstaigose, dalis | procentai</t>
  </si>
  <si>
    <t>Uždavinys: Kurti modernią ugdymo (švietimo) aplinką ir pagerinti materialinę bazę</t>
  </si>
  <si>
    <t>LT023-04-01</t>
  </si>
  <si>
    <t>Mokyklų, kuriose  buvo įdiegtos universalaus dizaino ir kitos inžinerinės priemonės, aplinką pritaikant asmenims turintiems negalią, dalis nuo visų mokyklų | procentai</t>
  </si>
  <si>
    <t>R.B.2.2070</t>
  </si>
  <si>
    <t>R.B.2.2071</t>
  </si>
  <si>
    <t>R.S.2.3026</t>
  </si>
  <si>
    <t>R.S.2.3027</t>
  </si>
  <si>
    <t>R.S.2.3030</t>
  </si>
  <si>
    <t>Naujos arba modernizuotos vaikų priežiūros infrastruktūros naudotojų skaičius per metus (naudotojai per metus)</t>
  </si>
  <si>
    <t>Naujos arba modernizuotos švietimo infrastruktūros naudotojų skaičius per metus (naudotojai per metus)</t>
  </si>
  <si>
    <t>Mokyklų, kuriose buvo įdiegtos universalaus dizaino ir kitos inžinerinės priemonės, aplinką pritaikant asmenims, turintiems negalią, dalis nuo visų mokyklų (procentas)</t>
  </si>
  <si>
    <t>Mokinių, kurie naudojasi sukurta visos dienos mokyklos infrastruktūra, skaičius (asmenys per metus)</t>
  </si>
  <si>
    <t>Vaikų, pasinaudojusių pavėžėjimo paslaugomis naujai įsigytomis transporto priemonėmis, skaičius per metus (asmenys per metus)</t>
  </si>
  <si>
    <t xml:space="preserve">P.B.2.0066 </t>
  </si>
  <si>
    <t>Naujos arba modernizuotos vaikų priežiūros infrastruktūros mokymo klasių talpumas (asmenys)</t>
  </si>
  <si>
    <t>P.B.2.0067</t>
  </si>
  <si>
    <t>Naujos arba modernizuotos švietimo infrastruktūros mokymo klasių talpumas (asmenys)</t>
  </si>
  <si>
    <t>P.S.2.1024</t>
  </si>
  <si>
    <t>Sukurtų naujų ikimokyklinio ugdymo vietų skaičius (skaičius)</t>
  </si>
  <si>
    <t>P.S.2.1025</t>
  </si>
  <si>
    <t>Mokyklos, kuriose buvo įdiegtos universalaus dizaino ir kitos inžinerinės priemonės, pritaikant aplinką asmenims, turintiems negalią (skaičius)</t>
  </si>
  <si>
    <t>P.S.2.1029</t>
  </si>
  <si>
    <t>Tikslinės transporto priemonės (skaičius)</t>
  </si>
  <si>
    <t>Uždavinys: Plėsti socialinių paslaugų spektrą ir pagerinti paslaugų prieinamumą bei kokybę</t>
  </si>
  <si>
    <t>LT023-04-02</t>
  </si>
  <si>
    <t>Naujos arba modernizuotos socialinės rūpybos infrastruktūros naudotojų skaičius per metus | naudotojai per metus</t>
  </si>
  <si>
    <t>R.B.2.2067</t>
  </si>
  <si>
    <t>Naujų arba modernizuotų socialinių būstų naudotojų skaičius per metus (naudotojai per metus)</t>
  </si>
  <si>
    <t>Naujų arba modernizuotų socialinių būstų talpumas (asmenys)</t>
  </si>
  <si>
    <t>Asmenų, turinčių intelekto ir (ar) psichikos negalią, gavusių paslaugas naujoje ar modernizuotoje infrastruktūroje skaičius per metus (asmenys per metus)</t>
  </si>
  <si>
    <t>Socialiai pažeidžiamų, socialinę riziką (atskirtį) patiriančių asmenų, gavusių paslaugas naujoje ar modernizuotoje infrastruktūroje skaičius per metus (asmenys per metus)</t>
  </si>
  <si>
    <t>R.B.2.2074</t>
  </si>
  <si>
    <t>Naujos arba modernizuotos socialinės rūpybos infrastruktūros naudotojų skaičius per metus (naudotojai per metus)</t>
  </si>
  <si>
    <t>P.S.2.1030</t>
  </si>
  <si>
    <t>Paslaugų intelekto ir (ar) psichikos negalią turintiems asmenims vietų skaičius naujoje ar modernizuotoje infrastruktūroje (skaičius)</t>
  </si>
  <si>
    <t>P.S.2.1031</t>
  </si>
  <si>
    <t>P.B.2.0070</t>
  </si>
  <si>
    <t>Naujos arba modernizuotos socialinės rūpybos infrastruktūros (ne būsto) talpumas</t>
  </si>
  <si>
    <t>Uždavinys: Plėtoti ir efektyvinti visuomenės sveikatos prevencines veiklas, bei skatinti sveikos gyvensenos įgūdžių formavimą, skatinti ilgalaikės priežiūros paslaugų plėtrą</t>
  </si>
  <si>
    <t>LT023-04-03</t>
  </si>
  <si>
    <t>Asmenų, palankiai vertinančių visuomenės sveikatos priežiūros paslaugų kokybę, dalis (procentai)</t>
  </si>
  <si>
    <t>Asmenys, dalyvavę sveikatos raštingumo didinimo veiklose
(asmenys)</t>
  </si>
  <si>
    <t>Paramą gavusių nacionalinio, regionų ar vietos lygmens viešojo administravimo ar viešąsias paslaugas teikiančių įstaigų skaičius (subjektų skaičius)</t>
  </si>
  <si>
    <t>Naujos arba modernizuotos sveikatos priežiūros infrastruktūros naudotojų skaičius per metus (naudotojai per metus)</t>
  </si>
  <si>
    <t>P.B.2.0069</t>
  </si>
  <si>
    <t>Naujos arba modernizuotos sveikatos priežiūros infrastruktūros talpumas (asmenys per metus)</t>
  </si>
  <si>
    <t>Ataskaitiniu laikotarpiu pasiekta rodiklio reikšmė*</t>
  </si>
  <si>
    <t>1. Klaipėdos miesto darnaus judumo planas patvirtintas Klaipėdos miesto savivaldybės tarybos 2018 m. rugsėjo 13 d. sprendimu Nr. T2-185, Neringos savivaldybės darnaus judumo planas – Neringos savivaldybės tarybos 2018 m. kovo 29 d. sprendimu Nr. T1-46. Palangos miesto savivaldybė pažangos priemonės įgyvendinime nedalyvauja. 
2. Veiklų, kurios turėtų atitikti antrą išankstinę sąlygą, neplanuojama.</t>
  </si>
  <si>
    <r>
      <t>1. Savivaldybės tarybos patvirtinta Bendrųjų savivaldybių aplinkos monitoringo nuostatų reikalavimus atitinkanti savivaldybės aplinkos (oro) monitoringo programa kietųjų dalelių KD2,5 koncentraci-jos aplinkos ore matavimams ir kitų oro teršalų (kai reikia) koncentraci-jos aplinkos ore matavimams, su Aplinkos apsaugos agentūros derinimo išvada, kad matavimų, atliktų pagal programoje kietųjų dalelių KD2.5 matavimams nustatytas sąlygas duomenys bus tinkami naudoti valstybinio aplinkos monitoringo tikslams.
2. Miestams, turintiems daugiau kaip 20 000 gyventojų, parengti ir patvirtinti žalinimo planai pagal aplinkos ministro patvirtintą metodiką žalinimo planams rengti. Kitoms urbanizuotoms vietovėms parengti ir patvirtinti žaliosios infrastruktūros poreikio žemėlapiai pagal aplinkos ministro patvirtintą metodiką žaliosios infrastruktūros poreikio žemėlapiams sudaryti.
3. Projektai įgyvendinami urbanizuotose teritorijose, kurių gyventojų tankis yra 1500 gyventojų/km</t>
    </r>
    <r>
      <rPr>
        <vertAlign val="superscript"/>
        <sz val="9"/>
        <rFont val="Times New Roman"/>
        <family val="1"/>
        <charset val="186"/>
      </rPr>
      <t>2</t>
    </r>
    <r>
      <rPr>
        <sz val="9"/>
        <rFont val="Times New Roman"/>
        <family val="1"/>
        <charset val="186"/>
      </rPr>
      <t xml:space="preserve"> arba didesnis ir kurių gamtinių ir antropogeninių plotų santykis yra mažesnis nei 1,5 (t. y. neatitinka optimalaus Lietuvos teritorijos žemės naudmenų plotų santykio, kurį sudaro 60 proc. natūralios naudmenos ir 40 proc. intensyvaus naudojimo antropogeninės naudmenos) taip, kaip numatyta žalinimo planuose ar žaliosios infrastruktūros poreikio žemėlapiuose. Į mažesnio nei 1500/km</t>
    </r>
    <r>
      <rPr>
        <vertAlign val="superscript"/>
        <sz val="9"/>
        <rFont val="Times New Roman"/>
        <family val="1"/>
        <charset val="186"/>
      </rPr>
      <t>2</t>
    </r>
    <r>
      <rPr>
        <sz val="9"/>
        <rFont val="Times New Roman"/>
        <family val="1"/>
        <charset val="186"/>
      </rPr>
      <t xml:space="preserve"> gyventojų tankumo teritoriją gali patekti ne daugiau kaip 20 proc. tvarkomos teritorijos.
</t>
    </r>
  </si>
  <si>
    <t>1. Klaipėdos miesto savivaldybės taryba Klaipėdos miesto savivaldybės aplinkos monitoringo 2022–2026 metų programą patvirtino 2021 m. rugsėjo 30 d. sprendimu Nr. T2-198. Programa parengta laikantis Bendrųjų savivaldybių aplinkos monitoringo nuostatų reikalavimų.
2. Kaip numatyta regioninės pažangos priemonės Nr. 02-001-06-08-02 (RE) „Plėtoti žaliąją infrastruktūrą urbanizuotoje aplinkoje“ finansavimo gairių 2.12.1. papunktyje, žalinimo planai arba žaliosios infrastruktūros poreikio žemėlapiai bus pateikti kartu su projekto įgyvendinimo planu administruojančiai institucijai. Klaipėdos miesto savivaldybė rengia žalinimo planą, Kretingos rajono savivaldybė – žaliosios infrastruktūros poreikio žemėlapį.</t>
  </si>
  <si>
    <t xml:space="preserve">Išankstinės sąlygos nėra taikomos. </t>
  </si>
  <si>
    <r>
      <t>Uždavinys:</t>
    </r>
    <r>
      <rPr>
        <b/>
        <i/>
        <sz val="9"/>
        <rFont val="Times New Roman"/>
        <family val="1"/>
        <charset val="186"/>
      </rPr>
      <t xml:space="preserve"> Paskatinti darnaus judumo sistemos vystymą</t>
    </r>
  </si>
  <si>
    <r>
      <t xml:space="preserve">Uždavinys: </t>
    </r>
    <r>
      <rPr>
        <b/>
        <i/>
        <sz val="9"/>
        <rFont val="Times New Roman"/>
        <family val="1"/>
        <charset val="186"/>
      </rPr>
      <t>Paskatinti pridėtinę vertę kuriančių paslaugų plėtrą turizmo sektoriuje</t>
    </r>
  </si>
  <si>
    <r>
      <t xml:space="preserve">Uždavinys: </t>
    </r>
    <r>
      <rPr>
        <b/>
        <i/>
        <sz val="9"/>
        <rFont val="Times New Roman"/>
        <family val="1"/>
        <charset val="186"/>
      </rPr>
      <t>Paskatinti aukštesnę pridėtinę vertę kuriančių ekonomikos šakų pritraukimą į regioną</t>
    </r>
  </si>
  <si>
    <r>
      <t>Uždavinys:</t>
    </r>
    <r>
      <rPr>
        <b/>
        <i/>
        <sz val="9"/>
        <rFont val="Times New Roman"/>
        <family val="1"/>
        <charset val="186"/>
      </rPr>
      <t xml:space="preserve"> Paskatinti oro ir grunto taršos mažinimo, prevencijos ir stebėsenos priemonių įgyvendinimą</t>
    </r>
  </si>
  <si>
    <r>
      <t>Uždavinys:</t>
    </r>
    <r>
      <rPr>
        <b/>
        <i/>
        <sz val="9"/>
        <rFont val="Times New Roman"/>
        <family val="1"/>
        <charset val="186"/>
      </rPr>
      <t xml:space="preserve"> Pagerinti vandentvarkos ir atliekų tvarkymo paslaugų kokybę bei prieinamumą, gilinti gyventojų žinias ir ugdyti įgūdžius</t>
    </r>
  </si>
  <si>
    <t xml:space="preserve">Patvirtintas pažangos priemonės Nr. LT023-3-04-02-02 „Gerinti labiausiai pažeidžiamų visuomenės grupių aprūpinimą socialiniu būstu“ pagrindimo aprašas, kur projektų veiklos planuojamos atsižvelgiant į keliamus reikalavimus. </t>
  </si>
  <si>
    <t>Perėjimo nuo institucinės globos prie šeimoje ir bendruomenėje teikiamų paslaugų Klaipėdos regiono žemėlapis patvirtintas Klaipėdos regiono plėtros tarybos 2024 m. balandžio 17 d. sprendimu Nr. K/S-9, regiono plėtros plano pažangos priemonėje numatytos veiklos, skirtos institucinės globos pertvarkai įgyvendinti.</t>
  </si>
  <si>
    <t>1. Vandens tiekimo ir nuotekų tvarkymo infrastruktūros plėtros planai:
1.1. Klaipėdos rajono vandens tiekimo ir nuotekų tvarkymo infrastruktūros plėtros specialusis planas, patvirtintas Klaipėdos rajono savivaldybės tarybos 2022 m. rugpjūčio 25 d. sprendimu Nr. T11-279. 
1.2. Kretingos rajono savivaldybės vandens tiekimo ir nuotekų tvarkymo infrastruktūros plėtros specialusis planas, patvirtintas Kretingos rajono savivaldybės 2010 m. spalio 28 d. sprendimu Nr. T2-37.
1.3. Skuodo rajono savivaldybės geriamojo vandens tiekimo ir nuotekų tvarkymo infrastruktūros plėtros specialusis planas, patvirtintas Skuodo rajono savivaldybės tarybos 2022 m. balandžio 28 d. sprendimu Nr. T9-84.
1.4. Šilutės rajono savivaldybės teritorijos vandens tiekimo ir nuotekų tvarkymo infrastruktūros plėtros specialusis planas, pakeistas Šilutės rajono savivaldybės tarybos 2022 m. kovo 31 d. sprendimu Nr. T1-992.
1.5. Palangos miesto savivaldybės teritorijos geriamojo vandens tiekimo ir nuotekų tvarkymo infrastruktūros plėtros planas, patvirtintas Palangos miesto savivaldybės tarybos 2023 m. spalio 5 d. sprendimu Nr. T2-268.
2. Klaipėdos regiono atliekų prevencijos ir tvarkymo 2021–2027 m. planas, kuriame numatyti regiono atliekų prevencijos, tvarkymo tikslai, veiklos, patvirtintas Klaipėdos regiono plėtros tarybos 2023 m. kovo 3 d. sprendimu Nr. K/S-7. Regiono savivaldybės taip pat yra patvirtinusios individualius atliekų prevencijos ir tvarkymo planus.</t>
  </si>
  <si>
    <t xml:space="preserve">Patvirtintas pažangos priemonės Nr. LT023-04-03-04 „Plėtoti visuomenės sveikatos prevencines veiklas“ pagrindimo aprašas, kur projektų veiklos planuojamos atsižvelgiant į keliamus reikalavimus. </t>
  </si>
  <si>
    <t>Patvirtintose regionų plėtros planų pažangos priemonėse numatytos veiklos, skirtos ilgalaikės priežiūros paslaugų plėtrai savivaldybėse, ir su Sveikatos apsaugos ministerija suderinti regiono ilgalaikės priežiūros paslaugų savivaldybėse organizavimo ir infrastruktūros, reikalingos ilgalaikės priežiūros paslaugų teikimui, modernizavimo žemėlapiai.</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</si>
  <si>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</si>
  <si>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 xml:space="preserve">Lietuvos Respublikos bendrajame plane numatyta, kad iki 2030 m. būtinąsias paslaugas gyventojas privalo pasiekti per 30 min., o ne pirmo būtinumo – per 40 min. Deja, dažnu atveju (pvz., Skuodo rajono savivaldybės gyventojams) viešuoju transportu pasiekti minėtas paslaugas per 30–40 min. nėra įmanoma. Per nurodytą laiko tarpą paslaugų  pasiekti neįmanoma ir privačiu transportu, dėl kelių būklės apribojant transporto priemonių greitį, todėl būtinos investicijos į kelių tvarkymą. </t>
  </si>
  <si>
    <t xml:space="preserve">Regioninės pažangos priemonės Nr. 10-001-06-01-03 (RE) „Skatinti darnų judumą miestuose“ finansavimo gairių reikalavimai apriboja veiklas galinčių vykdyti savivaldybių skaičių, t. y. veiklas gali vykyti tik tos savivaldybės, kurių darnaus judumo mieste planų parengimas finansuotas 2014–2020 m. Europos Sąjungos fondų lėšomis. Klaipėdos, Kretingos, Skuodo ir Šilutės rajonų savivaldybės taip pat numato poreikį diegti priemones ne tik miestų teritorijose, bet ir už jų ribų, siekiant užtikrinti darnios susisiekimo infrastruktūros vystymą, pavyzdžiui, investuojant į dviračių-pėsčiųjų takų įrengimą (jungčių plėtrą miesto teritorijoje ir su kaimyninėmis savivaldybėmis) ar kitas darnaus judumo priemones. </t>
  </si>
  <si>
    <t>Naujų ar rekonstruotų pastatų, kurių pirminės energijos paklausa yra bent 20 % mažesnė, nei reikalauja energijos beveik nevartojantis pastatas, plotas (kvadratiniai metrai)</t>
  </si>
  <si>
    <t>Miestai, kuriuose įrengta ar modernizuota oro monitoringo infrastruktūra | miestų skaičius</t>
  </si>
  <si>
    <t>Paslaugų socialiai pažeidžiamiems, socialinę riziką (atskirtį) patiriantiems asmenims vietų skaičius naujoje ar modernizuotoje infrastruktūroje (skaičius)</t>
  </si>
  <si>
    <t>Asmenų, kurie po dalyvavimo veiklose pagerino sveikatos raštingumo kompetenciją, dalis | procentai</t>
  </si>
  <si>
    <t>Asmenų, kurie po dalyvavimo veiklose pagerino sveikatos raštingumo kompetenciją, dalis
(procentai)</t>
  </si>
  <si>
    <t>Tvarios Klaipėdos miesto plėtros 2023–2029 m. strategija patvirtinta Klaipėdos miesto savivaldybės tarybos 2023 m. gruodžio 21 d. sprendimu Nr. T2-353 ir Klaipėdos rajono savivaldybės tarybos 2023 m. gruodžio 21 d. sprendimu Nr. T11-419.</t>
  </si>
  <si>
    <r>
      <t xml:space="preserve">2.1. Regioninės pažangos priemonės Nr. 02-001-06-07-02 (RE) „Didinti geriamojo vandens tiekimo ir nuotekų tvarkymo paslaugų prieinamumą“ finansavimo gairių reikalavimai dėl mažiausio (didžiausio) gyventojų skaičiaus apriboja galimybę pagerinti vandens kokybę arba nutiesti nuotekų surinkimo tinklus gyvenvietės, kuriose ši problema yra aktualiausia.
2.2. Regiono savivaldybių duomenimis, dalis vandens tiekimo tinklų labai seni, susidėvėję, bet jų remonto išlaidos nėra tinkamos finansuoti, jei neprijungiami nauji vartotojai. Tai turi įtakos vandens ir paslaugų kokybei (dėl dažnų avarijų gyventojai lieka be vandens). 
</t>
    </r>
    <r>
      <rPr>
        <sz val="12"/>
        <rFont val="Times New Roman"/>
        <family val="1"/>
        <charset val="186"/>
      </rPr>
      <t>2.3. Regioninės pažangos priemonės Nr. 02-001-06-08-03 (RE) „Sutvarkyti praeityje užterštas ir pažeistas teritorijas“ finansavimo gairių reikalavimai apribojo kai kurių regiono savivaldybių galimybes rekultivuoti-sutvarkyti tas teritorijas, kuriose problema yra aktuali.</t>
    </r>
  </si>
  <si>
    <r>
      <t>3.1. Regioninių pažangos priemonių Nr. 12-003-03-01-23 (RE) „Padidinti ugdymo prieinamumą atskirtį patiriantiems vaikams“, Nr. 12-003-03-02-17(RE) „Plėtoti įvairialypį švietimą vykdant visos dienos mokyklų veiklą“ finansavimo gairių reikalavimai apriboja galimybes finansuoti esamų ugdymo įstaigų pastatų modernizavimą, naujų bendrojo ugdymo pastatų ar priestatų statybą.
3.2. N</t>
    </r>
    <r>
      <rPr>
        <sz val="12"/>
        <rFont val="Times New Roman"/>
        <family val="1"/>
        <charset val="186"/>
      </rPr>
      <t xml:space="preserve">ėra galimybės finansuoti kitoms paslaugoms, pvz., paslaugų vaikams, turintiems raidos sutrikimų, teikti būtinos infrastruktūros sukūrimo ir (ar) neformaliojo švietimo infrastruktūros (muzikos, sporto mokyklos ir kt.) tvarkymo darbus. </t>
    </r>
  </si>
  <si>
    <r>
      <t>Viešųjų pastatų energinio efektyvumo didinimo programos duomenimis, apytiksliai 89 proc. viešųjų pastatų pastatyti 1900–1990 m., kai vyravo plytinių ir stambiaplokščių pastatų statyba. Šie pastatai neatitinka dabar galiojančių pastatams keliamų energijos vartojimo efektyvumo reikalavimų, jiems šildyti per metus vidutiniškai suvartojama apie 2300 GWh šilumos energijos.Tokie pastatai priskiriami D, E, F ir G pastato energinio naudingumo klasėms, o šilumos energijos sąnaudos, išreikštos kilovatvalandėmis 1 kv. metrui patalpų naudingojo ploto, juose nuo 160–610k Wh/m</t>
    </r>
    <r>
      <rPr>
        <vertAlign val="superscript"/>
        <sz val="12"/>
        <color theme="1"/>
        <rFont val="Times New Roman"/>
        <family val="1"/>
        <charset val="186"/>
      </rPr>
      <t>2</t>
    </r>
    <r>
      <rPr>
        <sz val="12"/>
        <color theme="1"/>
        <rFont val="Times New Roman"/>
        <family val="1"/>
        <charset val="186"/>
      </rPr>
      <t xml:space="preserve"> per metus. Dėl menko viešųjų pastatų energijos vartojimo efektyvumo ir didelių jų priežiūros ir eksploatavimo sąnaudų šiuo metu teikiamų viešųjų paslaugų savikaina atitinkamai didesnė.</t>
    </r>
  </si>
  <si>
    <t>2025 METŲ ĮGYVENDINIMO ATASKAITA</t>
  </si>
  <si>
    <t xml:space="preserve">P.S.2.1034 </t>
  </si>
  <si>
    <t xml:space="preserve">1) 2023–2029 metų Klaipėdos regiono funkcinės zonos strategija patvirtinta Klaipėdos miesto savivaldybės tarybos 2024 m. gegužės 30 d. sprendimu Nr. T2-142, Klaipėdos rajono savivaldybės tarybos 2024 m. gegužės 30 d. sprendimu Nr. T11-262, Kretingos rajono savivaldybės tarybos 2024 m. gegužės 30 d. sprendimu Nr. T2-210, Neringos savivaldybės tarybos 2024 m. gegužės 30 d. sprendimu Nr. T1-150, Palangos miesto savivaldybės tarybos 2024 m. gegužės 30 d. sprendimu Nr. T2-157, Skuodo rajono savivaldybės tarybos 2024 m. gegužės 30 d. sprendimu Nr. T9-97, Šilutės rajono savivaldybės tarybos 2024 m. gegužės 30 d. sprendimu Nr. T1-407.
2) 2023–2029 metų Klaipėdos regiono funkcinės zonos strategija pakeista Klaipėdos miesto savivaldybės tarybos 2025 m. lakpričio 27 d. sprendimu Nr. T2-457, Klaipėdos rajono savivaldybės tarybos 2025 m. lapkričio 27 d. sprendimu Nr. T11-403, Kretingos rajono savivaldybės tarybos 2025 m. lapkričio 27 d. sprendimu Nr. T2-333, Neringos savivaldybės tarybos 2025 m. lapkričio 27 d. sprendimu Nr. T1-361, Palangos miesto savivaldybės 2025 m. lapkričio 20 d. sprendimu Nr. T2-404, Skuodo rajono savivaldybės tarybos 2025 m. lapkričio 27 d.  sprendimu Nr. T9-231, Šilutės rajono savivaldybės 2025 m. lapkričio 27 d. sprendimu Nr. T1-1030. </t>
  </si>
  <si>
    <t xml:space="preserve">Pažangos priemonės Nr. LT023-04-03-10 „Pagerinti sveikatos priežiūros paslaugų kokybę ir prieinamumą“ pagrindimo aprašo II skyriuje „Situacijos analizė ir siekiamas pokytis“ yra pateikta informacija, parengta pagal regioninės pažangos priemonės Nr. 11-002-02-11-02 (RE) „Užtikrinti ilgalaikės priežiūros paslaugų plėtrą“ finansavimo gairių 1 priedą. 
Lietuvos Respublikos sveikatos apsaugos ministerija regiono ilgalaikės priežiūros paslaugų savivaldybėse organizavimo ir infrastruktūros, reikalingos ilgalaikės priežiūros paslaugų teikimui, modernizavimo žemėlapiui (toliau – Žemėlapis) pritarė 2024 m. liepos 21 d. (rašto Nr. 10-2480). Žemėlapio pakeitimui pritarė 2025 m. gruodžio 22 d. (rašto Nr. 10-4160). </t>
  </si>
  <si>
    <t>2. Ne pilna apimtinimi sprendžiama 2022–2030 m. Klaipėdos regiono plėtros plano problema „Integruotos ir gyventojų poreikius atitinkančios tvarios transporto sistemos neefektyvi veikla“. 
Situacijos analizė pateikta KRPPl I skyriaus III skiltyje „Transportas ir susisiekimas“.</t>
  </si>
  <si>
    <t>1. Ne pilna apimtinimi sprendžiama 2022–2030 m. Klaipėdos regiono plėtros plano (toliau - KRPPl) problema „Regionas nepakankamai patrauklus aukštesnės pridėtinės vertės verslui“. 
Situacijos analizė pateikta KRPPl I skyriuje.</t>
  </si>
  <si>
    <t>3. Ne pilna apimtinimi sprendžiama KRPPl problema „Nepakankamas prisitaikymas prie klimato kaitos ir poveikio jai mažinimas“. 
Situacijos analizė pateikta KRPPl I skyriaus IV skiltyje „Aplinkos apsauga“.</t>
  </si>
  <si>
    <t>4. Ne pilna apimtinimi sprendžiama KRPPl problema „Nepakankamas švietimo, sveikatos ir socialinių paslaugų prieinamumas, kokybiškų paslaugų trūkumas“. 
Situacijos analizė pateikta KRPPl I skyriaus V skiltyje „Švietimas, sveikata ir socialinės paslaugos“.</t>
  </si>
  <si>
    <t xml:space="preserve">5. KRPPl nesprendžiama viešųjų pastatų ir jų inžinerinių sistemų nepakankamo energetinio efektyvumo problema. </t>
  </si>
  <si>
    <t xml:space="preserve">6. KRPPl nesprendžiama prastos kelių būklės problema. </t>
  </si>
  <si>
    <t xml:space="preserve">7. KRPPl nesprendžiama potvynių valdymo problema. </t>
  </si>
  <si>
    <t xml:space="preserve">8. KRPPl nesprendžiamos kultūros srities problemos. </t>
  </si>
  <si>
    <t>9. KRPPl nėra sistemiškai sprendžiama sportinio aktyvumo infrastruktūros atnaujinimo ir plėtros problema.</t>
  </si>
  <si>
    <t>2021–2027 m. finansavimo laikotarpiu nėra sudaryta galimybė investuoti į sportinio aktyvumo infrastruktūros atnaujinimą ir plėtrą. Ypač tai aktualu mokyklų stadionams ir bendruomenių naudojamiems sporto aikštynams, kurių būklė dažnai neatitinka nei saugumo, nei funkcionalumo reikalavimų. 
Dėl ribotų investavimo galimybių šie objektai nėra modernizuojami ir nepritaikomi platesniam gyventojų naudojimui, nors jie galėtų atlikti svarbų vaidmenį skatinant fizinį aktyvumą, bendruomeniškumą ir socialinę integraciją. Problemos ignoravimas lemia nelygiavertes sąlygas gyventojams užsiimti sportine veikla ir mažina regiono patrauklumą gyvenimui.</t>
  </si>
  <si>
    <t>Nors Regioninės pažangos priemonės Nr. 01-004-07-02-01 (RE) „Pagerinti viešųjų paslaugų prieinamumą, darbo vietų pasiekiamumą ir tam reikalingų išteklių naudojimo efektyvumą“ finansavimo gairės ir Tvarios miesto plėtros strategijų ir funkcinių zonų strategijų rengimo ir įgyvendinimo stebėsenos tvarkos aprašas deklaruoja priemiestinių teritorijų įtraukimą į tvarios miesto plėtros strategijas, dokumentuose nustatyti vientisumo, integruotumo ir bendro naudojimo reikalavimai iš esmės riboja galimybes spręsti realius, lokalius priemiestinių teritorijų infrastruktūros ir paslaugų poreikius, ypač tais atvejais, kai šie poreikiai nėra identiški kelioms savivaldybėms ar negali būti sujungti į vieną teritorinį sprendinį.</t>
  </si>
  <si>
    <t xml:space="preserve">Kultūros objektai ir kultūros įstaigų infrastruktūra atlieka esminį vaidmenį užtikrinant teritorijų socialinį gyvybingumą, bendruomeniškumą ir gyvenimo kokybę, tačiau 2021–2027 m. finansavimo laikotarpiu nėra sudarytos realios galimybės kryptingai investuoti į kultūros objektų ir kultūros įstaigų infrastruktūros tvarkymą, atnaujinimą ar pritaikymą vietos bendruomenių poreikiams. Nors regioninių pažangos priemonių Nr. 01-004-07-02-01 (RE) „Pagerinti viešųjų paslaugų prieinamumą, darbo vietų pasiekiamumą ir tam reikalingų išteklių naudojimo efektyvumą“, Nr. 01-004-07-01-01 (RE) „Paskatinti regionų, funkcinių zonų, savivaldybių ir miestų ekonominį augimą pasitelkiant jų turimus išteklius“ finansavimo gairės formaliai leidžia investicijas į kultūros sritį, praktikoje kultūros objektų ir kultūros įstaigų infrastruktūros atnaujinimas yra galimas tik išimtiniais atvejais – kai objektai integruojami į platesnius teritorinius, dažniausiai su turizmu ar ekonominiu poveikiu siejamus sprendinius. Dėl to dauguma vietos bendruomenėms svarbių kultūros objektų neatitinka taikomų integruotumo ir poveikio kriterijų ir lieka už finansavimo ribų.
</t>
  </si>
  <si>
    <t>*Lietuvos Respublikos vidaus reikalų ministerijos, VšĮ Centrinės projektų valdymo agentūros duomenys</t>
  </si>
  <si>
    <t xml:space="preserve">Regiono plėtros plane suplanuotos pažangos lėšos (Eur)**
</t>
  </si>
  <si>
    <t xml:space="preserve">Sudaryta sutarčių (Eur)***
</t>
  </si>
  <si>
    <t xml:space="preserve">Išmokėtos pažangos lėšos (Eur)****
</t>
  </si>
  <si>
    <t xml:space="preserve">***Europos Sąjungos investicijų administravimo informacinės sistemos duomenys </t>
  </si>
  <si>
    <t xml:space="preserve">****VšĮ Centrinės projektų valdymo agentūros duomenys </t>
  </si>
  <si>
    <t xml:space="preserve">Naujų ar rekonstruotų pastatų, kurių pirminės energijos paklausa yra bent 20 % mažesnė, nei reikalauja energijos beveik nevartojantis pastatas, plotas (kvadratiniai metrai) </t>
  </si>
  <si>
    <t>4
(2020)</t>
  </si>
  <si>
    <t xml:space="preserve">**Aktulios 2022–2030 m. Klaipėdos regiono plėtros plano, pakeisto Klaipėdos regiono plėtros tarybos 2025 m. spalio 9 d. sprendimu Nr. K/S-14, redakcijos duomenys </t>
  </si>
  <si>
    <r>
      <t xml:space="preserve">6.1. Aplinkos apsaugos agentūros Potvynių rizikos valdymo 2023–2027 m. plane nurodoma, kad 2011–2018 m. dėl prasidėjusių liūčių vandens lygis reikšmingai pakilo Nemuno (žemupyje), Leitės, Šyšos, Gėgės, </t>
    </r>
    <r>
      <rPr>
        <b/>
        <sz val="12"/>
        <color theme="1"/>
        <rFont val="Times New Roman"/>
        <family val="1"/>
        <charset val="186"/>
      </rPr>
      <t>Minijos, Akmenos-Danės upėse, apsemtos didelės teritorijos Klaipėdos m., Klaipėdos r. sav., Kretingos r. sav.</t>
    </r>
    <r>
      <rPr>
        <sz val="12"/>
        <color theme="1"/>
        <rFont val="Times New Roman"/>
        <family val="1"/>
        <charset val="186"/>
      </rPr>
      <t xml:space="preserve"> Pažymima ir tai, kad stebima ekstremaliųjų hidrometeorologinių reikšmių didėjimo tendencija. Prognozuojama daugiau tokių atvejų, tikėtina, kad dažnės ir kritulių sukeliami potvyniai, sukels didesnius užliejimus, išaugs ekstremaliųjų lietaus potvynių debitų tikimybė. Atsižvelgiant į tai, būtina planuoti ir įgyvendinti atitinkamas priemones regione. 
6.2. 2021–2027 m. finansavimo laikotarpiu nėra sudaryta galimybė investuoti į lietaus nuotekų infrastruktūrą. 2014–2020 m. tokią galimybę turėjo tik Klaipėdos miesto savivaldybė. </t>
    </r>
  </si>
  <si>
    <t>2026 m. vasario 3 d. sprendimu Nr. K/S-2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</si>
</sst>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_-;\-* #,##0.0_-;_-* &quot;-&quot;??_-;_-@_-"/>
    <numFmt numFmtId="165" formatCode="_-* #,##0_-;\-* #,##0_-;_-* &quot;-&quot;??_-;_-@_-"/>
    <numFmt numFmtId="166" formatCode="_-* #,##0.000_-;\-* #,##0.000_-;_-* &quot;-&quot;??_-;_-@_-"/>
    <numFmt numFmtId="167" formatCode="0.0"/>
    <numFmt numFmtId="168" formatCode="_-* #,##0.0000_-;\-* #,##0.0000_-;_-* &quot;-&quot;??_-;_-@_-"/>
  </numFmts>
  <fonts count="26"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b/>
      <sz val="9"/>
      <name val="Times New Roman"/>
      <family val="1"/>
      <charset val="186"/>
    </font>
    <font>
      <b/>
      <sz val="9"/>
      <color theme="1"/>
      <name val="Times New Roman"/>
      <family val="1"/>
      <charset val="186"/>
    </font>
    <font>
      <sz val="10"/>
      <name val="Arial"/>
      <family val="2"/>
      <charset val="186"/>
    </font>
    <font>
      <sz val="9"/>
      <name val="Times New Roman"/>
      <family val="1"/>
      <charset val="186"/>
    </font>
    <font>
      <sz val="9"/>
      <color theme="1"/>
      <name val="Times New Roman"/>
      <family val="1"/>
      <charset val="186"/>
    </font>
    <font>
      <i/>
      <sz val="12"/>
      <color theme="1"/>
      <name val="Times New Roman"/>
      <family val="1"/>
      <charset val="186"/>
    </font>
    <font>
      <sz val="11"/>
      <color theme="1"/>
      <name val="Times New Roman"/>
      <family val="1"/>
      <charset val="186"/>
    </font>
    <font>
      <i/>
      <sz val="11"/>
      <color theme="0" tint="-0.499984740745262"/>
      <name val="Times New Roman"/>
      <family val="1"/>
      <charset val="186"/>
    </font>
    <font>
      <sz val="11"/>
      <color theme="1"/>
      <name val="Calibri"/>
      <family val="2"/>
      <charset val="186"/>
      <scheme val="minor"/>
    </font>
    <font>
      <i/>
      <sz val="9"/>
      <name val="Times New Roman"/>
      <family val="1"/>
      <charset val="186"/>
    </font>
    <font>
      <b/>
      <i/>
      <sz val="9"/>
      <name val="Times New Roman"/>
      <family val="1"/>
      <charset val="186"/>
    </font>
    <font>
      <b/>
      <i/>
      <sz val="8"/>
      <name val="Times New Roman"/>
      <family val="1"/>
      <charset val="186"/>
    </font>
    <font>
      <i/>
      <sz val="11"/>
      <color theme="1"/>
      <name val="Times New Roman"/>
      <family val="1"/>
      <charset val="186"/>
    </font>
    <font>
      <b/>
      <sz val="10"/>
      <color theme="1"/>
      <name val="Calibri"/>
      <family val="2"/>
      <charset val="186"/>
      <scheme val="minor"/>
    </font>
    <font>
      <b/>
      <i/>
      <sz val="9"/>
      <color theme="1"/>
      <name val="Times New Roman"/>
      <family val="1"/>
      <charset val="186"/>
    </font>
    <font>
      <b/>
      <vertAlign val="superscript"/>
      <sz val="9"/>
      <name val="Times New Roman"/>
      <family val="1"/>
      <charset val="186"/>
    </font>
    <font>
      <b/>
      <sz val="11"/>
      <color theme="1"/>
      <name val="Times New Roman"/>
      <family val="1"/>
      <charset val="186"/>
    </font>
    <font>
      <b/>
      <sz val="11"/>
      <color theme="1"/>
      <name val="Calibri"/>
      <family val="2"/>
      <charset val="186"/>
      <scheme val="minor"/>
    </font>
    <font>
      <vertAlign val="superscript"/>
      <sz val="9"/>
      <name val="Times New Roman"/>
      <family val="1"/>
      <charset val="186"/>
    </font>
    <font>
      <vertAlign val="superscript"/>
      <sz val="12"/>
      <color theme="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8" fillId="0" borderId="0"/>
    <xf numFmtId="43" fontId="14" fillId="0" borderId="0" applyFont="0" applyFill="0" applyBorder="0" applyAlignment="0" applyProtection="0"/>
  </cellStyleXfs>
  <cellXfs count="258">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9" fillId="2" borderId="2" xfId="0" applyFont="1" applyFill="1" applyBorder="1" applyAlignment="1">
      <alignment vertical="center" wrapText="1"/>
    </xf>
    <xf numFmtId="0" fontId="10" fillId="2" borderId="2" xfId="0" applyFont="1" applyFill="1" applyBorder="1" applyAlignment="1">
      <alignment vertical="top" wrapText="1"/>
    </xf>
    <xf numFmtId="0" fontId="4" fillId="0" borderId="0" xfId="0" applyFont="1" applyAlignment="1">
      <alignment horizontal="center" vertical="center"/>
    </xf>
    <xf numFmtId="0" fontId="3"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vertical="center"/>
    </xf>
    <xf numFmtId="0" fontId="12" fillId="0" borderId="0" xfId="0" applyFont="1"/>
    <xf numFmtId="0" fontId="10" fillId="2" borderId="1" xfId="0" applyFont="1" applyFill="1" applyBorder="1" applyAlignment="1">
      <alignment horizontal="center" vertical="top" wrapText="1"/>
    </xf>
    <xf numFmtId="0" fontId="9" fillId="2" borderId="1" xfId="0" applyFont="1" applyFill="1" applyBorder="1" applyAlignment="1">
      <alignment vertical="center" wrapText="1"/>
    </xf>
    <xf numFmtId="0" fontId="6" fillId="2" borderId="8" xfId="0" applyFont="1" applyFill="1" applyBorder="1" applyAlignment="1">
      <alignment horizontal="left" vertical="top" wrapText="1"/>
    </xf>
    <xf numFmtId="0" fontId="9" fillId="2" borderId="2" xfId="0" applyFont="1" applyFill="1" applyBorder="1" applyAlignment="1">
      <alignment vertical="top" wrapText="1"/>
    </xf>
    <xf numFmtId="0" fontId="9" fillId="2" borderId="2" xfId="0" applyFont="1" applyFill="1" applyBorder="1" applyAlignment="1">
      <alignment horizontal="left" vertical="top" wrapText="1"/>
    </xf>
    <xf numFmtId="0" fontId="10" fillId="2" borderId="8" xfId="0" applyFont="1" applyFill="1" applyBorder="1" applyAlignment="1">
      <alignment horizontal="center" vertical="top" wrapText="1"/>
    </xf>
    <xf numFmtId="0" fontId="9" fillId="2" borderId="8" xfId="0" applyFont="1" applyFill="1" applyBorder="1" applyAlignment="1">
      <alignment vertical="center" wrapText="1"/>
    </xf>
    <xf numFmtId="0" fontId="10" fillId="2" borderId="8" xfId="0" applyFont="1" applyFill="1" applyBorder="1" applyAlignment="1">
      <alignment vertical="top" wrapText="1"/>
    </xf>
    <xf numFmtId="0" fontId="9" fillId="2" borderId="3" xfId="0" applyFont="1" applyFill="1" applyBorder="1" applyAlignment="1">
      <alignment vertical="center" wrapText="1"/>
    </xf>
    <xf numFmtId="0" fontId="10" fillId="2" borderId="3" xfId="0" applyFont="1" applyFill="1" applyBorder="1" applyAlignment="1">
      <alignment vertical="top" wrapText="1"/>
    </xf>
    <xf numFmtId="43" fontId="9" fillId="2" borderId="1" xfId="2" applyFont="1" applyFill="1" applyBorder="1" applyAlignment="1">
      <alignment vertical="top" wrapText="1"/>
    </xf>
    <xf numFmtId="0" fontId="9" fillId="2" borderId="1"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2" xfId="0" applyFont="1" applyFill="1" applyBorder="1" applyAlignment="1">
      <alignment horizontal="center" vertical="top" wrapText="1"/>
    </xf>
    <xf numFmtId="43" fontId="0" fillId="0" borderId="0" xfId="0" applyNumberFormat="1"/>
    <xf numFmtId="0" fontId="19" fillId="0" borderId="9" xfId="0" applyFont="1" applyBorder="1" applyAlignment="1">
      <alignment vertical="top" wrapText="1"/>
    </xf>
    <xf numFmtId="0" fontId="19" fillId="0" borderId="0" xfId="0" applyFont="1" applyAlignment="1">
      <alignment vertical="top" wrapText="1"/>
    </xf>
    <xf numFmtId="4" fontId="9" fillId="2" borderId="1" xfId="0" applyNumberFormat="1" applyFont="1" applyFill="1" applyBorder="1" applyAlignment="1">
      <alignment vertical="top" wrapText="1"/>
    </xf>
    <xf numFmtId="43" fontId="9" fillId="2" borderId="1" xfId="2" applyFont="1" applyFill="1" applyBorder="1" applyAlignment="1">
      <alignment horizontal="center" vertical="top" wrapText="1"/>
    </xf>
    <xf numFmtId="0" fontId="9" fillId="2" borderId="3"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left" vertical="top" wrapText="1"/>
    </xf>
    <xf numFmtId="0" fontId="10" fillId="0" borderId="0" xfId="0" applyFont="1" applyAlignment="1">
      <alignment horizontal="center" vertical="center" wrapText="1"/>
    </xf>
    <xf numFmtId="0" fontId="10" fillId="0" borderId="0" xfId="0" applyFont="1" applyAlignment="1">
      <alignment horizontal="center" vertical="center"/>
    </xf>
    <xf numFmtId="0" fontId="9" fillId="2" borderId="8"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center" vertical="top" wrapText="1"/>
    </xf>
    <xf numFmtId="0" fontId="9" fillId="2" borderId="1" xfId="0" applyFont="1" applyFill="1" applyBorder="1" applyAlignment="1">
      <alignment vertical="top" wrapText="1"/>
    </xf>
    <xf numFmtId="0" fontId="9" fillId="2" borderId="3" xfId="0" applyFont="1" applyFill="1" applyBorder="1" applyAlignment="1">
      <alignment vertical="top"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 fillId="5" borderId="1" xfId="1" applyFont="1" applyFill="1" applyBorder="1" applyAlignment="1">
      <alignment horizontal="center" vertical="center" wrapText="1"/>
    </xf>
    <xf numFmtId="0" fontId="7" fillId="5" borderId="2" xfId="0" applyFont="1" applyFill="1" applyBorder="1" applyAlignment="1">
      <alignment horizontal="center" vertical="center" wrapText="1"/>
    </xf>
    <xf numFmtId="0" fontId="6" fillId="5" borderId="2" xfId="1" applyFont="1" applyFill="1" applyBorder="1" applyAlignment="1">
      <alignment horizontal="center" vertical="center" wrapText="1"/>
    </xf>
    <xf numFmtId="0" fontId="6" fillId="5" borderId="2" xfId="0" applyFont="1" applyFill="1" applyBorder="1" applyAlignment="1">
      <alignment horizontal="center" vertical="center" wrapText="1"/>
    </xf>
    <xf numFmtId="43" fontId="9" fillId="2" borderId="8" xfId="2" applyFont="1" applyFill="1" applyBorder="1" applyAlignment="1">
      <alignment horizontal="center" vertical="top" wrapText="1"/>
    </xf>
    <xf numFmtId="43" fontId="9" fillId="2" borderId="3" xfId="2" applyFont="1" applyFill="1" applyBorder="1" applyAlignment="1">
      <alignment horizontal="center" vertical="top" wrapText="1"/>
    </xf>
    <xf numFmtId="0" fontId="6" fillId="3" borderId="1" xfId="0" applyFont="1" applyFill="1" applyBorder="1" applyAlignment="1">
      <alignment horizontal="center" vertical="top" wrapText="1"/>
    </xf>
    <xf numFmtId="0" fontId="7" fillId="3" borderId="2" xfId="0" applyFont="1" applyFill="1" applyBorder="1" applyAlignment="1">
      <alignment vertical="top" wrapText="1"/>
    </xf>
    <xf numFmtId="43" fontId="6" fillId="3" borderId="1" xfId="2" applyFont="1" applyFill="1" applyBorder="1" applyAlignment="1">
      <alignment horizontal="center" vertical="top" wrapText="1"/>
    </xf>
    <xf numFmtId="0" fontId="6" fillId="3" borderId="2" xfId="0" applyFont="1" applyFill="1" applyBorder="1" applyAlignment="1">
      <alignment horizontal="left" vertical="top" wrapText="1"/>
    </xf>
    <xf numFmtId="0" fontId="6" fillId="3" borderId="2" xfId="0" applyFont="1" applyFill="1" applyBorder="1" applyAlignment="1">
      <alignment horizontal="center" vertical="top" wrapText="1"/>
    </xf>
    <xf numFmtId="0" fontId="6" fillId="3" borderId="2" xfId="0" applyFont="1" applyFill="1" applyBorder="1" applyAlignment="1">
      <alignment vertical="top" wrapText="1"/>
    </xf>
    <xf numFmtId="43" fontId="6" fillId="3" borderId="2" xfId="2" applyFont="1" applyFill="1" applyBorder="1" applyAlignment="1">
      <alignment horizontal="center" vertical="top" wrapText="1"/>
    </xf>
    <xf numFmtId="0" fontId="9" fillId="3" borderId="2" xfId="0" applyFont="1" applyFill="1" applyBorder="1" applyAlignment="1">
      <alignment vertical="center" wrapText="1"/>
    </xf>
    <xf numFmtId="43" fontId="9" fillId="2" borderId="2" xfId="2" applyFont="1" applyFill="1" applyBorder="1" applyAlignment="1">
      <alignment horizontal="center" vertical="top" wrapText="1"/>
    </xf>
    <xf numFmtId="165" fontId="9" fillId="2" borderId="2" xfId="2" applyNumberFormat="1" applyFont="1" applyFill="1" applyBorder="1" applyAlignment="1">
      <alignment horizontal="center" vertical="top" wrapText="1"/>
    </xf>
    <xf numFmtId="0" fontId="7" fillId="3" borderId="2" xfId="0" applyFont="1" applyFill="1" applyBorder="1" applyAlignment="1">
      <alignment horizontal="center" vertical="top" wrapText="1"/>
    </xf>
    <xf numFmtId="164" fontId="7" fillId="3" borderId="2" xfId="2" applyNumberFormat="1" applyFont="1" applyFill="1" applyBorder="1" applyAlignment="1">
      <alignment horizontal="center" vertical="top" wrapText="1"/>
    </xf>
    <xf numFmtId="165" fontId="7" fillId="3" borderId="2" xfId="2" applyNumberFormat="1" applyFont="1" applyFill="1" applyBorder="1" applyAlignment="1">
      <alignment horizontal="center" vertical="top" wrapText="1"/>
    </xf>
    <xf numFmtId="165" fontId="10" fillId="2" borderId="2" xfId="2" applyNumberFormat="1" applyFont="1" applyFill="1" applyBorder="1" applyAlignment="1">
      <alignment horizontal="center" vertical="top" wrapText="1"/>
    </xf>
    <xf numFmtId="43" fontId="7" fillId="3" borderId="1" xfId="2" applyFont="1" applyFill="1" applyBorder="1" applyAlignment="1">
      <alignment horizontal="center" vertical="top"/>
    </xf>
    <xf numFmtId="164" fontId="9" fillId="2" borderId="2" xfId="2" applyNumberFormat="1" applyFont="1" applyFill="1" applyBorder="1" applyAlignment="1">
      <alignment horizontal="center" vertical="top" wrapText="1"/>
    </xf>
    <xf numFmtId="165" fontId="6" fillId="3" borderId="2" xfId="2" applyNumberFormat="1" applyFont="1" applyFill="1" applyBorder="1" applyAlignment="1">
      <alignment horizontal="center" vertical="top" wrapText="1"/>
    </xf>
    <xf numFmtId="0" fontId="6" fillId="3" borderId="8" xfId="0" applyFont="1" applyFill="1" applyBorder="1" applyAlignment="1">
      <alignment horizontal="center" vertical="top" wrapText="1"/>
    </xf>
    <xf numFmtId="164" fontId="6" fillId="3" borderId="8" xfId="2" applyNumberFormat="1" applyFont="1" applyFill="1" applyBorder="1" applyAlignment="1">
      <alignment horizontal="center" vertical="top" wrapText="1"/>
    </xf>
    <xf numFmtId="0" fontId="6" fillId="3" borderId="8" xfId="0" applyFont="1" applyFill="1" applyBorder="1" applyAlignment="1">
      <alignment vertical="center" wrapText="1"/>
    </xf>
    <xf numFmtId="0" fontId="7" fillId="3" borderId="8" xfId="0" applyFont="1" applyFill="1" applyBorder="1" applyAlignment="1">
      <alignment vertical="top" wrapText="1"/>
    </xf>
    <xf numFmtId="165" fontId="6" fillId="3" borderId="2" xfId="2" applyNumberFormat="1" applyFont="1" applyFill="1" applyBorder="1" applyAlignment="1">
      <alignment horizontal="right" vertical="top" wrapText="1"/>
    </xf>
    <xf numFmtId="0" fontId="6" fillId="3" borderId="3" xfId="0" applyFont="1" applyFill="1" applyBorder="1" applyAlignment="1">
      <alignment vertical="center" wrapText="1"/>
    </xf>
    <xf numFmtId="0" fontId="7" fillId="3" borderId="3" xfId="0" applyFont="1" applyFill="1" applyBorder="1" applyAlignment="1">
      <alignment vertical="top" wrapText="1"/>
    </xf>
    <xf numFmtId="0" fontId="9" fillId="2" borderId="8" xfId="0" applyFont="1" applyFill="1" applyBorder="1" applyAlignment="1">
      <alignment vertical="top" wrapText="1"/>
    </xf>
    <xf numFmtId="166" fontId="9" fillId="2" borderId="2" xfId="2" applyNumberFormat="1" applyFont="1" applyFill="1" applyBorder="1" applyAlignment="1">
      <alignment horizontal="center" vertical="top" wrapText="1"/>
    </xf>
    <xf numFmtId="4" fontId="9" fillId="2" borderId="2" xfId="0" applyNumberFormat="1" applyFont="1" applyFill="1" applyBorder="1" applyAlignment="1">
      <alignment horizontal="center" vertical="top" wrapText="1"/>
    </xf>
    <xf numFmtId="43" fontId="10" fillId="0" borderId="0" xfId="2" applyFont="1" applyAlignment="1">
      <alignment vertical="top"/>
    </xf>
    <xf numFmtId="43" fontId="9" fillId="2" borderId="8" xfId="2" applyFont="1" applyFill="1" applyBorder="1" applyAlignment="1">
      <alignment vertical="top" wrapText="1"/>
    </xf>
    <xf numFmtId="43" fontId="9" fillId="2" borderId="3" xfId="2" applyFont="1" applyFill="1" applyBorder="1" applyAlignment="1">
      <alignment vertical="top" wrapText="1"/>
    </xf>
    <xf numFmtId="43" fontId="9" fillId="2" borderId="1" xfId="2" applyFont="1" applyFill="1" applyBorder="1" applyAlignment="1">
      <alignment vertical="top"/>
    </xf>
    <xf numFmtId="43" fontId="9" fillId="2" borderId="8" xfId="2" applyFont="1" applyFill="1" applyBorder="1" applyAlignment="1">
      <alignment vertical="top"/>
    </xf>
    <xf numFmtId="43" fontId="9" fillId="2" borderId="3" xfId="2" applyFont="1" applyFill="1" applyBorder="1" applyAlignment="1">
      <alignment vertical="top"/>
    </xf>
    <xf numFmtId="43" fontId="6" fillId="3" borderId="1" xfId="0" applyNumberFormat="1" applyFont="1" applyFill="1" applyBorder="1" applyAlignment="1">
      <alignment vertical="top" wrapText="1"/>
    </xf>
    <xf numFmtId="43" fontId="6" fillId="3" borderId="1" xfId="0" applyNumberFormat="1" applyFont="1" applyFill="1" applyBorder="1" applyAlignment="1">
      <alignment horizontal="center" vertical="top" wrapText="1"/>
    </xf>
    <xf numFmtId="164" fontId="7" fillId="3" borderId="1" xfId="2" applyNumberFormat="1" applyFont="1" applyFill="1" applyBorder="1" applyAlignment="1">
      <alignment horizontal="center" vertical="top"/>
    </xf>
    <xf numFmtId="43" fontId="10" fillId="2" borderId="1" xfId="2" applyFont="1" applyFill="1" applyBorder="1" applyAlignment="1">
      <alignment horizontal="center" vertical="top" wrapText="1"/>
    </xf>
    <xf numFmtId="4" fontId="9" fillId="2" borderId="8" xfId="0" applyNumberFormat="1" applyFont="1" applyFill="1" applyBorder="1" applyAlignment="1">
      <alignment vertical="top" wrapText="1"/>
    </xf>
    <xf numFmtId="164" fontId="9" fillId="2" borderId="8" xfId="2" applyNumberFormat="1" applyFont="1" applyFill="1" applyBorder="1" applyAlignment="1">
      <alignment vertical="top" wrapText="1"/>
    </xf>
    <xf numFmtId="43" fontId="10" fillId="2" borderId="8" xfId="2" applyFont="1" applyFill="1" applyBorder="1" applyAlignment="1">
      <alignment horizontal="center" vertical="top" wrapText="1"/>
    </xf>
    <xf numFmtId="43" fontId="10" fillId="2" borderId="3" xfId="2" applyFont="1" applyFill="1" applyBorder="1" applyAlignment="1">
      <alignment horizontal="center" vertical="top" wrapText="1"/>
    </xf>
    <xf numFmtId="0" fontId="10" fillId="2" borderId="2" xfId="0" applyFont="1" applyFill="1" applyBorder="1" applyAlignment="1">
      <alignment horizontal="center" vertical="top" wrapText="1"/>
    </xf>
    <xf numFmtId="43" fontId="9" fillId="2" borderId="1" xfId="2" applyFont="1" applyFill="1" applyBorder="1" applyAlignment="1">
      <alignment horizontal="right" vertical="top"/>
    </xf>
    <xf numFmtId="43" fontId="0" fillId="0" borderId="0" xfId="2" applyFont="1"/>
    <xf numFmtId="164" fontId="6" fillId="3" borderId="2" xfId="2"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3" borderId="2" xfId="0" applyFont="1" applyFill="1" applyBorder="1" applyAlignment="1">
      <alignment vertical="center" wrapText="1"/>
    </xf>
    <xf numFmtId="0" fontId="6" fillId="4" borderId="2" xfId="0" applyFont="1" applyFill="1" applyBorder="1" applyAlignment="1">
      <alignment vertical="center" wrapText="1"/>
    </xf>
    <xf numFmtId="167" fontId="0" fillId="0" borderId="0" xfId="0" applyNumberFormat="1"/>
    <xf numFmtId="0" fontId="22" fillId="5" borderId="3" xfId="0" applyFont="1" applyFill="1" applyBorder="1" applyAlignment="1">
      <alignment vertical="center"/>
    </xf>
    <xf numFmtId="43" fontId="23" fillId="5" borderId="3" xfId="2" applyFont="1" applyFill="1" applyBorder="1" applyAlignment="1">
      <alignment vertical="center"/>
    </xf>
    <xf numFmtId="4" fontId="9" fillId="0" borderId="1" xfId="0" applyNumberFormat="1" applyFont="1" applyBorder="1" applyAlignment="1">
      <alignment vertical="top" wrapText="1"/>
    </xf>
    <xf numFmtId="168" fontId="10" fillId="2" borderId="2" xfId="2" applyNumberFormat="1" applyFont="1" applyFill="1" applyBorder="1" applyAlignment="1">
      <alignment horizontal="center" vertical="top" wrapText="1"/>
    </xf>
    <xf numFmtId="43" fontId="10" fillId="2" borderId="2" xfId="2" applyFont="1" applyFill="1" applyBorder="1" applyAlignment="1">
      <alignment horizontal="center" vertical="top" wrapText="1"/>
    </xf>
    <xf numFmtId="0" fontId="16" fillId="6" borderId="1" xfId="0" applyFont="1" applyFill="1" applyBorder="1" applyAlignment="1">
      <alignment horizontal="left" vertical="top" wrapText="1"/>
    </xf>
    <xf numFmtId="0" fontId="16" fillId="6" borderId="1" xfId="0" applyFont="1" applyFill="1" applyBorder="1" applyAlignment="1">
      <alignment horizontal="center" vertical="top" wrapText="1"/>
    </xf>
    <xf numFmtId="0" fontId="16" fillId="6" borderId="2" xfId="0" applyFont="1" applyFill="1" applyBorder="1" applyAlignment="1">
      <alignment vertical="top" wrapText="1"/>
    </xf>
    <xf numFmtId="0" fontId="16" fillId="6" borderId="2" xfId="0" applyFont="1" applyFill="1" applyBorder="1" applyAlignment="1">
      <alignment horizontal="center" vertical="top" wrapText="1"/>
    </xf>
    <xf numFmtId="165" fontId="16" fillId="6" borderId="2" xfId="2" applyNumberFormat="1" applyFont="1" applyFill="1" applyBorder="1" applyAlignment="1">
      <alignment horizontal="center" vertical="top" wrapText="1"/>
    </xf>
    <xf numFmtId="43" fontId="16" fillId="6" borderId="1" xfId="2" applyFont="1" applyFill="1" applyBorder="1" applyAlignment="1">
      <alignment vertical="top" wrapText="1"/>
    </xf>
    <xf numFmtId="43" fontId="16" fillId="6" borderId="1" xfId="2" applyFont="1" applyFill="1" applyBorder="1" applyAlignment="1">
      <alignment horizontal="center" vertical="top" wrapText="1"/>
    </xf>
    <xf numFmtId="4" fontId="16" fillId="6" borderId="1" xfId="0" applyNumberFormat="1" applyFont="1" applyFill="1" applyBorder="1" applyAlignment="1">
      <alignment vertical="top" wrapText="1"/>
    </xf>
    <xf numFmtId="43" fontId="20" fillId="6" borderId="1" xfId="2" applyFont="1" applyFill="1" applyBorder="1" applyAlignment="1">
      <alignment horizontal="center" vertical="top" wrapText="1"/>
    </xf>
    <xf numFmtId="0" fontId="16" fillId="6" borderId="8" xfId="0" applyFont="1" applyFill="1" applyBorder="1" applyAlignment="1">
      <alignment horizontal="center" vertical="top" wrapText="1"/>
    </xf>
    <xf numFmtId="165" fontId="16" fillId="6" borderId="2" xfId="0" applyNumberFormat="1" applyFont="1" applyFill="1" applyBorder="1" applyAlignment="1">
      <alignment horizontal="center" vertical="top" wrapText="1"/>
    </xf>
    <xf numFmtId="0" fontId="16" fillId="6" borderId="8" xfId="0" applyFont="1" applyFill="1" applyBorder="1" applyAlignment="1">
      <alignment vertical="center" wrapText="1"/>
    </xf>
    <xf numFmtId="0" fontId="20" fillId="6" borderId="8" xfId="0" applyFont="1" applyFill="1" applyBorder="1" applyAlignment="1">
      <alignment vertical="top" wrapText="1"/>
    </xf>
    <xf numFmtId="0" fontId="16" fillId="6" borderId="3" xfId="0" applyFont="1" applyFill="1" applyBorder="1" applyAlignment="1">
      <alignment vertical="center" wrapText="1"/>
    </xf>
    <xf numFmtId="0" fontId="20" fillId="6" borderId="3" xfId="0" applyFont="1" applyFill="1" applyBorder="1" applyAlignment="1">
      <alignment vertical="top" wrapText="1"/>
    </xf>
    <xf numFmtId="43" fontId="16" fillId="6" borderId="2" xfId="2" applyFont="1" applyFill="1" applyBorder="1" applyAlignment="1">
      <alignment horizontal="center" vertical="top" wrapText="1"/>
    </xf>
    <xf numFmtId="43" fontId="20" fillId="6" borderId="1" xfId="2" applyFont="1" applyFill="1" applyBorder="1" applyAlignment="1">
      <alignment horizontal="center" vertical="top"/>
    </xf>
    <xf numFmtId="0" fontId="16" fillId="6" borderId="1" xfId="0" applyFont="1" applyFill="1" applyBorder="1" applyAlignment="1">
      <alignment vertical="center" wrapText="1"/>
    </xf>
    <xf numFmtId="43" fontId="16" fillId="6" borderId="8" xfId="2" applyFont="1" applyFill="1" applyBorder="1" applyAlignment="1">
      <alignment vertical="top" wrapText="1"/>
    </xf>
    <xf numFmtId="43" fontId="16" fillId="6" borderId="3" xfId="2" applyFont="1" applyFill="1" applyBorder="1" applyAlignment="1">
      <alignment vertical="top" wrapText="1"/>
    </xf>
    <xf numFmtId="43" fontId="9" fillId="0" borderId="1" xfId="2" applyFont="1" applyFill="1" applyBorder="1" applyAlignment="1">
      <alignment horizontal="center" vertical="top" wrapText="1"/>
    </xf>
    <xf numFmtId="43" fontId="9" fillId="0" borderId="8" xfId="2" applyFont="1" applyFill="1" applyBorder="1" applyAlignment="1">
      <alignment horizontal="center" vertical="top" wrapText="1"/>
    </xf>
    <xf numFmtId="43" fontId="9" fillId="0" borderId="3" xfId="2" applyFont="1" applyFill="1" applyBorder="1" applyAlignment="1">
      <alignment horizontal="center" vertical="top" wrapText="1"/>
    </xf>
    <xf numFmtId="0" fontId="6" fillId="6" borderId="2" xfId="0" applyFont="1" applyFill="1" applyBorder="1" applyAlignment="1">
      <alignment horizontal="center" vertical="top" wrapText="1"/>
    </xf>
    <xf numFmtId="0" fontId="16" fillId="6" borderId="2" xfId="0" applyFont="1" applyFill="1" applyBorder="1" applyAlignment="1">
      <alignment vertical="center" wrapText="1"/>
    </xf>
    <xf numFmtId="0" fontId="20" fillId="6" borderId="1" xfId="0" applyFont="1" applyFill="1" applyBorder="1" applyAlignment="1">
      <alignment horizontal="center" vertical="top" wrapText="1"/>
    </xf>
    <xf numFmtId="168" fontId="16" fillId="6" borderId="2" xfId="2" applyNumberFormat="1" applyFont="1" applyFill="1" applyBorder="1" applyAlignment="1">
      <alignment horizontal="center" vertical="top" wrapText="1"/>
    </xf>
    <xf numFmtId="43" fontId="16" fillId="6" borderId="8" xfId="2" applyFont="1" applyFill="1" applyBorder="1" applyAlignment="1">
      <alignment horizontal="center" vertical="top" wrapText="1"/>
    </xf>
    <xf numFmtId="165" fontId="20" fillId="6" borderId="2" xfId="2" applyNumberFormat="1" applyFont="1" applyFill="1" applyBorder="1" applyAlignment="1">
      <alignment horizontal="center" vertical="top" wrapText="1"/>
    </xf>
    <xf numFmtId="0" fontId="20" fillId="6" borderId="2" xfId="0" applyFont="1" applyFill="1" applyBorder="1" applyAlignment="1">
      <alignment vertical="top" wrapText="1"/>
    </xf>
    <xf numFmtId="43" fontId="20" fillId="6" borderId="2" xfId="2" applyFont="1" applyFill="1" applyBorder="1" applyAlignment="1">
      <alignment horizontal="center" vertical="top" wrapText="1"/>
    </xf>
    <xf numFmtId="164" fontId="9" fillId="0" borderId="1" xfId="2" applyNumberFormat="1" applyFont="1" applyFill="1" applyBorder="1" applyAlignment="1">
      <alignment vertical="top"/>
    </xf>
    <xf numFmtId="43" fontId="9" fillId="0" borderId="1" xfId="2" applyFont="1" applyFill="1" applyBorder="1" applyAlignment="1">
      <alignment vertical="top" wrapText="1"/>
    </xf>
    <xf numFmtId="43" fontId="9" fillId="0" borderId="1" xfId="2" applyFont="1" applyFill="1" applyBorder="1" applyAlignment="1">
      <alignment horizontal="right" vertical="top"/>
    </xf>
    <xf numFmtId="43" fontId="10" fillId="0" borderId="1" xfId="2" applyFont="1" applyFill="1" applyBorder="1" applyAlignment="1">
      <alignment horizontal="center" vertical="top" wrapText="1"/>
    </xf>
    <xf numFmtId="43" fontId="20" fillId="6" borderId="8" xfId="2" applyFont="1" applyFill="1" applyBorder="1" applyAlignment="1">
      <alignment horizontal="center" vertical="top" wrapText="1"/>
    </xf>
    <xf numFmtId="0" fontId="20" fillId="6" borderId="8" xfId="0" applyFont="1" applyFill="1" applyBorder="1" applyAlignment="1">
      <alignment horizontal="center" vertical="top" wrapText="1"/>
    </xf>
    <xf numFmtId="43" fontId="10" fillId="0" borderId="1" xfId="2" applyFont="1" applyFill="1" applyBorder="1" applyAlignment="1">
      <alignment vertical="top" wrapText="1"/>
    </xf>
    <xf numFmtId="43" fontId="10" fillId="0" borderId="3" xfId="2" applyFont="1" applyFill="1" applyBorder="1" applyAlignment="1">
      <alignment vertical="top" wrapText="1"/>
    </xf>
    <xf numFmtId="43" fontId="10" fillId="0" borderId="0" xfId="2" applyFont="1" applyAlignment="1">
      <alignment horizontal="right" vertical="top"/>
    </xf>
    <xf numFmtId="0" fontId="2" fillId="5" borderId="2" xfId="0" applyFont="1" applyFill="1" applyBorder="1" applyAlignment="1">
      <alignment vertical="top" wrapText="1"/>
    </xf>
    <xf numFmtId="0" fontId="4" fillId="6" borderId="2" xfId="0" applyFont="1" applyFill="1" applyBorder="1" applyAlignment="1">
      <alignment vertical="top" wrapText="1"/>
    </xf>
    <xf numFmtId="0" fontId="3" fillId="0" borderId="2" xfId="0" applyFont="1" applyBorder="1" applyAlignment="1">
      <alignment vertical="top" wrapText="1"/>
    </xf>
    <xf numFmtId="0" fontId="5" fillId="6" borderId="2" xfId="0" applyFont="1" applyFill="1" applyBorder="1" applyAlignment="1">
      <alignment vertical="top" wrapText="1"/>
    </xf>
    <xf numFmtId="0" fontId="2" fillId="0" borderId="2" xfId="0" applyFont="1" applyBorder="1" applyAlignment="1">
      <alignment vertical="top" wrapText="1"/>
    </xf>
    <xf numFmtId="0" fontId="3" fillId="2" borderId="2" xfId="0" applyFont="1" applyFill="1" applyBorder="1" applyAlignment="1">
      <alignment vertical="top" wrapText="1"/>
    </xf>
    <xf numFmtId="165" fontId="9" fillId="2" borderId="1" xfId="2" applyNumberFormat="1" applyFont="1" applyFill="1" applyBorder="1" applyAlignment="1">
      <alignment horizontal="center" vertical="top" wrapText="1"/>
    </xf>
    <xf numFmtId="165" fontId="20" fillId="6" borderId="1" xfId="2" applyNumberFormat="1" applyFont="1" applyFill="1" applyBorder="1" applyAlignment="1">
      <alignment horizontal="center" vertical="top"/>
    </xf>
    <xf numFmtId="43" fontId="10" fillId="2" borderId="1" xfId="2" applyFont="1" applyFill="1" applyBorder="1" applyAlignment="1">
      <alignment horizontal="center" vertical="top"/>
    </xf>
    <xf numFmtId="165" fontId="10" fillId="2" borderId="1" xfId="2" applyNumberFormat="1" applyFont="1" applyFill="1" applyBorder="1" applyAlignment="1">
      <alignment horizontal="center" vertical="top"/>
    </xf>
    <xf numFmtId="43" fontId="9" fillId="0" borderId="3" xfId="2" applyFont="1" applyFill="1" applyBorder="1" applyAlignment="1">
      <alignment vertical="top" wrapText="1"/>
    </xf>
    <xf numFmtId="164" fontId="7" fillId="3" borderId="2" xfId="2" applyNumberFormat="1" applyFont="1" applyFill="1" applyBorder="1" applyAlignment="1">
      <alignment horizontal="center" vertical="top"/>
    </xf>
    <xf numFmtId="165" fontId="7" fillId="3" borderId="1" xfId="2" applyNumberFormat="1" applyFont="1" applyFill="1" applyBorder="1" applyAlignment="1">
      <alignment horizontal="center" vertical="top"/>
    </xf>
    <xf numFmtId="43" fontId="15" fillId="2" borderId="1" xfId="2" applyFont="1" applyFill="1" applyBorder="1" applyAlignment="1">
      <alignment horizontal="center" vertical="top" wrapText="1"/>
    </xf>
    <xf numFmtId="43" fontId="20" fillId="6" borderId="1" xfId="2" applyFont="1" applyFill="1" applyBorder="1" applyAlignment="1">
      <alignment horizontal="right" vertical="top"/>
    </xf>
    <xf numFmtId="0" fontId="6" fillId="2" borderId="1"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3" xfId="0" applyFont="1" applyFill="1" applyBorder="1" applyAlignment="1">
      <alignment horizontal="center" vertical="top" wrapText="1"/>
    </xf>
    <xf numFmtId="0" fontId="9" fillId="2" borderId="1" xfId="0" applyFont="1" applyFill="1" applyBorder="1" applyAlignment="1">
      <alignment vertical="top" wrapText="1"/>
    </xf>
    <xf numFmtId="0" fontId="9" fillId="2" borderId="8" xfId="0" applyFont="1" applyFill="1" applyBorder="1" applyAlignment="1">
      <alignment vertical="top" wrapText="1"/>
    </xf>
    <xf numFmtId="0" fontId="9" fillId="2" borderId="3" xfId="0" applyFont="1" applyFill="1" applyBorder="1" applyAlignment="1">
      <alignment vertical="top"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9" fillId="2" borderId="0" xfId="0" applyFont="1" applyFill="1" applyAlignment="1">
      <alignment horizontal="left" vertical="top"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2" borderId="1" xfId="0" applyFont="1" applyFill="1" applyBorder="1" applyAlignment="1">
      <alignment horizontal="left" vertical="top" wrapText="1"/>
    </xf>
    <xf numFmtId="0" fontId="6" fillId="2" borderId="3" xfId="0" applyFont="1" applyFill="1" applyBorder="1" applyAlignment="1">
      <alignment horizontal="left" vertical="top" wrapText="1"/>
    </xf>
    <xf numFmtId="0" fontId="5" fillId="0" borderId="7" xfId="0" applyFont="1" applyBorder="1" applyAlignment="1">
      <alignment horizontal="left" vertical="center" wrapText="1"/>
    </xf>
    <xf numFmtId="0" fontId="7" fillId="5"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6" fillId="6" borderId="1"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3"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3" xfId="0" applyFont="1" applyFill="1" applyBorder="1" applyAlignment="1">
      <alignment horizontal="left" vertical="top" wrapText="1"/>
    </xf>
    <xf numFmtId="43" fontId="6" fillId="3" borderId="1" xfId="0" applyNumberFormat="1"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8" xfId="0" applyFont="1" applyFill="1" applyBorder="1" applyAlignment="1">
      <alignment horizontal="center" vertical="top" wrapText="1"/>
    </xf>
    <xf numFmtId="0" fontId="16" fillId="3" borderId="1" xfId="0" applyFont="1" applyFill="1" applyBorder="1" applyAlignment="1">
      <alignment horizontal="left" vertical="top" wrapText="1"/>
    </xf>
    <xf numFmtId="0" fontId="16" fillId="3" borderId="8"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6" borderId="1"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1" xfId="0" applyFont="1" applyFill="1" applyBorder="1" applyAlignment="1">
      <alignment horizontal="center" vertical="top" wrapText="1"/>
    </xf>
    <xf numFmtId="0" fontId="16" fillId="6" borderId="8" xfId="0" applyFont="1" applyFill="1" applyBorder="1" applyAlignment="1">
      <alignment horizontal="center" vertical="top" wrapText="1"/>
    </xf>
    <xf numFmtId="0" fontId="16" fillId="6" borderId="3" xfId="0" applyFont="1" applyFill="1" applyBorder="1" applyAlignment="1">
      <alignment horizontal="center" vertical="top" wrapText="1"/>
    </xf>
    <xf numFmtId="43" fontId="9" fillId="2" borderId="1" xfId="2" applyFont="1" applyFill="1" applyBorder="1" applyAlignment="1">
      <alignment horizontal="center" vertical="top" wrapText="1"/>
    </xf>
    <xf numFmtId="43" fontId="9" fillId="2" borderId="3" xfId="2" applyFont="1" applyFill="1" applyBorder="1" applyAlignment="1">
      <alignment horizontal="center" vertical="top"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16" fillId="6" borderId="1" xfId="0" applyFont="1" applyFill="1" applyBorder="1" applyAlignment="1">
      <alignment horizontal="right" vertical="top" wrapText="1"/>
    </xf>
    <xf numFmtId="0" fontId="16" fillId="6" borderId="8" xfId="0" applyFont="1" applyFill="1" applyBorder="1" applyAlignment="1">
      <alignment horizontal="right" vertical="top" wrapText="1"/>
    </xf>
    <xf numFmtId="0" fontId="10" fillId="2" borderId="8" xfId="0" applyFont="1" applyFill="1" applyBorder="1" applyAlignment="1">
      <alignment horizontal="center" vertical="center" wrapText="1"/>
    </xf>
    <xf numFmtId="0" fontId="19" fillId="0" borderId="0" xfId="0" applyFont="1" applyAlignment="1">
      <alignment horizontal="left" vertical="top" wrapText="1"/>
    </xf>
    <xf numFmtId="43" fontId="10" fillId="0" borderId="1" xfId="2" applyFont="1" applyFill="1" applyBorder="1" applyAlignment="1">
      <alignment horizontal="center" vertical="top" wrapText="1"/>
    </xf>
    <xf numFmtId="43" fontId="10" fillId="0" borderId="3" xfId="2" applyFont="1" applyFill="1" applyBorder="1" applyAlignment="1">
      <alignment horizontal="center" vertical="top" wrapText="1"/>
    </xf>
    <xf numFmtId="43" fontId="9" fillId="0" borderId="1" xfId="2" applyFont="1" applyFill="1" applyBorder="1" applyAlignment="1">
      <alignment horizontal="center" vertical="top" wrapText="1"/>
    </xf>
    <xf numFmtId="43" fontId="9" fillId="0" borderId="3" xfId="2" applyFont="1" applyFill="1" applyBorder="1" applyAlignment="1">
      <alignment horizontal="center" vertical="top" wrapText="1"/>
    </xf>
    <xf numFmtId="43" fontId="6" fillId="3" borderId="1" xfId="2" applyFont="1" applyFill="1" applyBorder="1" applyAlignment="1">
      <alignment horizontal="center" vertical="top" wrapText="1"/>
    </xf>
    <xf numFmtId="43" fontId="6" fillId="3" borderId="3" xfId="2" applyFont="1" applyFill="1" applyBorder="1" applyAlignment="1">
      <alignment horizontal="center" vertical="top" wrapText="1"/>
    </xf>
    <xf numFmtId="167" fontId="18" fillId="0" borderId="2" xfId="0" applyNumberFormat="1" applyFont="1" applyBorder="1" applyAlignment="1">
      <alignment horizontal="center" vertical="center" wrapText="1"/>
    </xf>
    <xf numFmtId="0" fontId="3" fillId="5" borderId="2" xfId="0" applyFont="1" applyFill="1" applyBorder="1" applyAlignment="1">
      <alignment horizontal="left" vertical="top"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6" fillId="3" borderId="1" xfId="0" applyFont="1" applyFill="1" applyBorder="1" applyAlignment="1">
      <alignment vertical="top" wrapText="1"/>
    </xf>
    <xf numFmtId="0" fontId="6" fillId="3" borderId="3" xfId="0" applyFont="1" applyFill="1" applyBorder="1" applyAlignment="1">
      <alignment vertical="top" wrapText="1"/>
    </xf>
    <xf numFmtId="0" fontId="18" fillId="0" borderId="2" xfId="0" applyFont="1" applyBorder="1" applyAlignment="1">
      <alignment horizontal="center" vertical="center" wrapText="1"/>
    </xf>
    <xf numFmtId="0" fontId="7" fillId="3" borderId="1" xfId="0" applyFont="1" applyFill="1" applyBorder="1" applyAlignment="1">
      <alignment horizontal="center" vertical="top" wrapText="1"/>
    </xf>
    <xf numFmtId="0" fontId="7" fillId="3" borderId="3" xfId="0" applyFont="1" applyFill="1" applyBorder="1" applyAlignment="1">
      <alignment horizontal="center" vertical="top" wrapText="1"/>
    </xf>
    <xf numFmtId="43" fontId="16" fillId="6" borderId="1" xfId="2" applyFont="1" applyFill="1" applyBorder="1" applyAlignment="1">
      <alignment horizontal="center" vertical="top" wrapText="1"/>
    </xf>
    <xf numFmtId="43" fontId="16" fillId="6" borderId="8" xfId="2" applyFont="1" applyFill="1" applyBorder="1" applyAlignment="1">
      <alignment horizontal="center" vertical="top" wrapText="1"/>
    </xf>
    <xf numFmtId="43" fontId="16" fillId="6" borderId="3" xfId="2" applyFont="1" applyFill="1" applyBorder="1" applyAlignment="1">
      <alignment horizontal="center" vertical="top" wrapText="1"/>
    </xf>
    <xf numFmtId="43" fontId="9" fillId="2" borderId="8" xfId="2"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43" fontId="9" fillId="2" borderId="1" xfId="0" applyNumberFormat="1" applyFont="1" applyFill="1" applyBorder="1" applyAlignment="1">
      <alignment horizontal="center" vertical="top" wrapText="1"/>
    </xf>
    <xf numFmtId="0" fontId="15" fillId="2" borderId="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3" xfId="0" applyFont="1" applyFill="1" applyBorder="1" applyAlignment="1">
      <alignment horizontal="center" vertical="center" wrapText="1"/>
    </xf>
    <xf numFmtId="43" fontId="9" fillId="0" borderId="8" xfId="2" applyFont="1" applyFill="1" applyBorder="1" applyAlignment="1">
      <alignment horizontal="center" vertical="top" wrapText="1"/>
    </xf>
    <xf numFmtId="0" fontId="6" fillId="3" borderId="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3" xfId="0" applyFont="1" applyFill="1" applyBorder="1" applyAlignment="1">
      <alignment horizontal="center" vertical="center" wrapText="1"/>
    </xf>
    <xf numFmtId="43" fontId="17" fillId="6" borderId="1" xfId="2" applyFont="1" applyFill="1" applyBorder="1" applyAlignment="1">
      <alignment horizontal="center" vertical="top"/>
    </xf>
    <xf numFmtId="43" fontId="17" fillId="6" borderId="3" xfId="2" applyFont="1" applyFill="1" applyBorder="1" applyAlignment="1">
      <alignment horizontal="center" vertical="top"/>
    </xf>
    <xf numFmtId="0" fontId="9" fillId="2" borderId="1"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3" xfId="0" applyFont="1" applyFill="1" applyBorder="1" applyAlignment="1">
      <alignment horizontal="left" vertical="top"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2" borderId="4" xfId="0" applyFont="1" applyFill="1" applyBorder="1" applyAlignment="1">
      <alignment horizontal="left" vertical="top" wrapText="1"/>
    </xf>
    <xf numFmtId="0" fontId="9" fillId="2" borderId="6" xfId="0" applyFont="1" applyFill="1" applyBorder="1" applyAlignment="1">
      <alignment horizontal="left" vertical="top" wrapText="1"/>
    </xf>
  </cellXfs>
  <cellStyles count="3">
    <cellStyle name="Įprastas" xfId="0" builtinId="0"/>
    <cellStyle name="Įprastas 2" xfId="1" xr:uid="{00000000-0005-0000-0000-000001000000}"/>
    <cellStyle name="Kablelis"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32"/>
  <sheetViews>
    <sheetView tabSelected="1" topLeftCell="H1" zoomScale="85" zoomScaleNormal="85" workbookViewId="0">
      <selection activeCell="R7" sqref="R7"/>
    </sheetView>
  </sheetViews>
  <sheetFormatPr defaultColWidth="9.109375" defaultRowHeight="14.4" x14ac:dyDescent="0.3"/>
  <cols>
    <col min="1" max="1" width="6" customWidth="1"/>
    <col min="2" max="2" width="12.33203125" customWidth="1"/>
    <col min="3" max="3" width="11.33203125" customWidth="1"/>
    <col min="4" max="4" width="11.6640625" customWidth="1"/>
    <col min="5" max="5" width="10.44140625" customWidth="1"/>
    <col min="6" max="6" width="12.5546875" customWidth="1"/>
    <col min="7" max="7" width="10.109375" customWidth="1"/>
    <col min="8" max="8" width="10.88671875" customWidth="1"/>
    <col min="9" max="9" width="16.109375" customWidth="1"/>
    <col min="10" max="10" width="16" customWidth="1"/>
    <col min="11" max="11" width="14.33203125" customWidth="1"/>
    <col min="12" max="12" width="15" customWidth="1"/>
    <col min="13" max="13" width="16.88671875" customWidth="1"/>
    <col min="14" max="14" width="16.5546875" customWidth="1"/>
    <col min="15" max="15" width="10.6640625" customWidth="1"/>
    <col min="16" max="16" width="15" customWidth="1"/>
    <col min="17" max="17" width="14.6640625" customWidth="1"/>
    <col min="18" max="18" width="15" customWidth="1"/>
    <col min="19" max="19" width="9.88671875" customWidth="1"/>
    <col min="20" max="20" width="12.109375" customWidth="1"/>
    <col min="21" max="21" width="16.88671875" customWidth="1"/>
  </cols>
  <sheetData>
    <row r="1" spans="1:22" ht="15.6" x14ac:dyDescent="0.3">
      <c r="R1" s="5"/>
    </row>
    <row r="2" spans="1:22" ht="15.6" x14ac:dyDescent="0.3">
      <c r="R2" s="5"/>
    </row>
    <row r="3" spans="1:22" ht="15.6" x14ac:dyDescent="0.3">
      <c r="P3" s="2"/>
      <c r="R3" s="2" t="s">
        <v>17</v>
      </c>
      <c r="T3" s="2"/>
      <c r="V3" s="3"/>
    </row>
    <row r="4" spans="1:22" ht="15.6" x14ac:dyDescent="0.3">
      <c r="P4" s="4"/>
      <c r="R4" s="4" t="s">
        <v>28</v>
      </c>
      <c r="T4" s="4"/>
      <c r="V4" s="3"/>
    </row>
    <row r="5" spans="1:22" ht="15.6" x14ac:dyDescent="0.3">
      <c r="P5" s="4"/>
      <c r="R5" s="4" t="s">
        <v>309</v>
      </c>
      <c r="T5" s="3"/>
    </row>
    <row r="6" spans="1:22" ht="15.6" x14ac:dyDescent="0.3">
      <c r="A6" s="1"/>
      <c r="B6" s="1"/>
      <c r="C6" s="1"/>
      <c r="D6" s="4"/>
      <c r="E6" s="4"/>
      <c r="F6" s="4"/>
      <c r="G6" s="4"/>
      <c r="H6" s="4"/>
      <c r="I6" s="4"/>
      <c r="J6" s="4"/>
      <c r="K6" s="9"/>
      <c r="L6" s="4"/>
      <c r="M6" s="4"/>
      <c r="N6" s="4"/>
      <c r="O6" s="4"/>
    </row>
    <row r="7" spans="1:22" ht="15.6" x14ac:dyDescent="0.3">
      <c r="A7" s="1"/>
      <c r="B7" s="1"/>
      <c r="C7" s="1"/>
      <c r="D7" s="4"/>
      <c r="E7" s="4"/>
      <c r="F7" s="4"/>
      <c r="G7" s="4"/>
      <c r="H7" s="4"/>
      <c r="I7" s="4"/>
      <c r="J7" s="4"/>
      <c r="K7" s="9"/>
      <c r="L7" s="4"/>
      <c r="M7" s="4"/>
      <c r="N7" s="4"/>
      <c r="O7" s="4"/>
      <c r="P7" s="4"/>
      <c r="R7" s="3"/>
    </row>
    <row r="8" spans="1:22" ht="15.6" x14ac:dyDescent="0.3">
      <c r="A8" s="1"/>
      <c r="B8" s="1"/>
      <c r="C8" s="1"/>
      <c r="D8" s="4"/>
      <c r="E8" s="4"/>
      <c r="F8" s="4"/>
      <c r="G8" s="4"/>
      <c r="H8" s="4"/>
      <c r="I8" s="4"/>
      <c r="J8" s="4"/>
      <c r="K8" s="9" t="s">
        <v>27</v>
      </c>
      <c r="L8" s="4"/>
      <c r="M8" s="4"/>
      <c r="N8" s="4"/>
      <c r="O8" s="4"/>
      <c r="P8" s="12"/>
      <c r="R8" s="13"/>
    </row>
    <row r="9" spans="1:22" ht="15.6" x14ac:dyDescent="0.3">
      <c r="A9" s="5"/>
      <c r="B9" s="5"/>
      <c r="C9" s="1"/>
      <c r="D9" s="4"/>
      <c r="E9" s="4"/>
      <c r="F9" s="4"/>
      <c r="G9" s="4"/>
      <c r="H9" s="4"/>
      <c r="I9" s="4"/>
      <c r="J9" s="4"/>
      <c r="K9" s="11"/>
      <c r="L9" s="4"/>
      <c r="M9" s="4"/>
      <c r="N9" s="4"/>
      <c r="O9" s="4"/>
      <c r="P9" s="4"/>
    </row>
    <row r="10" spans="1:22" ht="15.6" x14ac:dyDescent="0.3">
      <c r="A10" s="5"/>
      <c r="B10" s="5"/>
      <c r="C10" s="1"/>
      <c r="D10" s="4"/>
      <c r="E10" s="4"/>
      <c r="F10" s="4"/>
      <c r="G10" s="4"/>
      <c r="H10" s="4"/>
      <c r="I10" s="4"/>
      <c r="J10" s="4"/>
      <c r="K10" s="9" t="s">
        <v>283</v>
      </c>
      <c r="L10" s="4"/>
      <c r="M10" s="4"/>
      <c r="N10" s="4"/>
      <c r="O10" s="4"/>
      <c r="P10" s="4"/>
    </row>
    <row r="11" spans="1:22" ht="15.6" x14ac:dyDescent="0.3">
      <c r="A11" s="5"/>
      <c r="B11" s="5"/>
      <c r="C11" s="1"/>
      <c r="D11" s="4"/>
      <c r="E11" s="4"/>
      <c r="F11" s="4"/>
      <c r="G11" s="4"/>
      <c r="H11" s="4"/>
      <c r="I11" s="4"/>
      <c r="J11" s="4"/>
      <c r="K11" s="9"/>
      <c r="L11" s="4"/>
      <c r="M11" s="4"/>
      <c r="N11" s="4"/>
      <c r="O11" s="4"/>
      <c r="P11" s="4"/>
    </row>
    <row r="12" spans="1:22" ht="15.6" x14ac:dyDescent="0.3">
      <c r="A12" s="5"/>
      <c r="B12" s="5"/>
      <c r="C12" s="1"/>
      <c r="D12" s="4"/>
      <c r="E12" s="4"/>
      <c r="F12" s="4"/>
      <c r="G12" s="4"/>
      <c r="H12" s="4"/>
      <c r="I12" s="4"/>
      <c r="J12" s="4"/>
      <c r="K12" s="10" t="s">
        <v>134</v>
      </c>
      <c r="L12" s="4"/>
      <c r="M12" s="4"/>
      <c r="N12" s="4"/>
      <c r="O12" s="4"/>
      <c r="P12" s="4"/>
    </row>
    <row r="13" spans="1:22" ht="15.6" x14ac:dyDescent="0.3">
      <c r="A13" s="5"/>
      <c r="B13" s="5"/>
      <c r="C13" s="1"/>
      <c r="D13" s="4"/>
      <c r="E13" s="4"/>
      <c r="F13" s="4"/>
      <c r="G13" s="4"/>
      <c r="H13" s="4"/>
      <c r="I13" s="4"/>
      <c r="J13" s="4"/>
      <c r="K13" s="11"/>
      <c r="L13" s="4"/>
      <c r="M13" s="4"/>
      <c r="N13" s="4"/>
      <c r="O13" s="4"/>
      <c r="P13" s="4"/>
    </row>
    <row r="14" spans="1:22" ht="15.6" x14ac:dyDescent="0.3">
      <c r="A14" s="5"/>
      <c r="B14" s="5"/>
      <c r="C14" s="1"/>
      <c r="D14" s="4"/>
      <c r="E14" s="4"/>
      <c r="F14" s="4"/>
      <c r="G14" s="4"/>
      <c r="H14" s="4"/>
      <c r="I14" s="4"/>
      <c r="J14" s="4"/>
      <c r="K14" s="11"/>
      <c r="L14" s="4"/>
      <c r="M14" s="4"/>
      <c r="N14" s="4"/>
      <c r="O14" s="4"/>
      <c r="P14" s="4"/>
    </row>
    <row r="15" spans="1:22" ht="24" customHeight="1" x14ac:dyDescent="0.3">
      <c r="A15" s="174" t="s">
        <v>127</v>
      </c>
      <c r="B15" s="174"/>
      <c r="C15" s="174"/>
      <c r="D15" s="174"/>
      <c r="E15" s="174"/>
      <c r="F15" s="174"/>
      <c r="G15" s="174"/>
      <c r="H15" s="174"/>
      <c r="I15" s="174"/>
      <c r="J15" s="174"/>
      <c r="K15" s="174"/>
      <c r="L15" s="174"/>
      <c r="M15" s="174"/>
      <c r="N15" s="174"/>
      <c r="O15" s="174"/>
      <c r="P15" s="174"/>
      <c r="Q15" s="174"/>
      <c r="R15" s="174"/>
      <c r="S15" s="174"/>
      <c r="T15" s="174"/>
      <c r="U15" s="174"/>
    </row>
    <row r="16" spans="1:22" ht="45" customHeight="1" x14ac:dyDescent="0.3">
      <c r="A16" s="214" t="s">
        <v>15</v>
      </c>
      <c r="B16" s="175" t="s">
        <v>6</v>
      </c>
      <c r="C16" s="219" t="s">
        <v>10</v>
      </c>
      <c r="D16" s="220"/>
      <c r="E16" s="220"/>
      <c r="F16" s="220"/>
      <c r="G16" s="220"/>
      <c r="H16" s="221"/>
      <c r="I16" s="216" t="s">
        <v>300</v>
      </c>
      <c r="J16" s="217"/>
      <c r="K16" s="217"/>
      <c r="L16" s="218"/>
      <c r="M16" s="219" t="s">
        <v>301</v>
      </c>
      <c r="N16" s="220"/>
      <c r="O16" s="220"/>
      <c r="P16" s="221"/>
      <c r="Q16" s="216" t="s">
        <v>302</v>
      </c>
      <c r="R16" s="217"/>
      <c r="S16" s="217"/>
      <c r="T16" s="218"/>
      <c r="U16" s="175" t="s">
        <v>29</v>
      </c>
    </row>
    <row r="17" spans="1:27" ht="88.5" customHeight="1" x14ac:dyDescent="0.3">
      <c r="A17" s="215"/>
      <c r="B17" s="176"/>
      <c r="C17" s="43" t="s">
        <v>1</v>
      </c>
      <c r="D17" s="43" t="s">
        <v>2</v>
      </c>
      <c r="E17" s="44" t="s">
        <v>11</v>
      </c>
      <c r="F17" s="44" t="s">
        <v>256</v>
      </c>
      <c r="G17" s="44" t="s">
        <v>19</v>
      </c>
      <c r="H17" s="44" t="s">
        <v>18</v>
      </c>
      <c r="I17" s="45" t="s">
        <v>3</v>
      </c>
      <c r="J17" s="44" t="s">
        <v>12</v>
      </c>
      <c r="K17" s="44" t="s">
        <v>9</v>
      </c>
      <c r="L17" s="46" t="s">
        <v>20</v>
      </c>
      <c r="M17" s="45" t="s">
        <v>3</v>
      </c>
      <c r="N17" s="44" t="s">
        <v>12</v>
      </c>
      <c r="O17" s="44" t="s">
        <v>9</v>
      </c>
      <c r="P17" s="46" t="s">
        <v>20</v>
      </c>
      <c r="Q17" s="45" t="s">
        <v>3</v>
      </c>
      <c r="R17" s="44" t="s">
        <v>12</v>
      </c>
      <c r="S17" s="44" t="s">
        <v>9</v>
      </c>
      <c r="T17" s="46" t="s">
        <v>20</v>
      </c>
      <c r="U17" s="176"/>
    </row>
    <row r="18" spans="1:27" ht="15" customHeight="1" x14ac:dyDescent="0.3">
      <c r="A18" s="46">
        <v>1</v>
      </c>
      <c r="B18" s="46">
        <v>2</v>
      </c>
      <c r="C18" s="46">
        <v>3</v>
      </c>
      <c r="D18" s="46">
        <v>4</v>
      </c>
      <c r="E18" s="46">
        <v>5</v>
      </c>
      <c r="F18" s="46">
        <v>6</v>
      </c>
      <c r="G18" s="46">
        <v>7</v>
      </c>
      <c r="H18" s="46">
        <v>8</v>
      </c>
      <c r="I18" s="47">
        <v>9</v>
      </c>
      <c r="J18" s="46">
        <v>10</v>
      </c>
      <c r="K18" s="46">
        <v>11</v>
      </c>
      <c r="L18" s="46">
        <v>12</v>
      </c>
      <c r="M18" s="48">
        <v>13</v>
      </c>
      <c r="N18" s="48">
        <v>14</v>
      </c>
      <c r="O18" s="48">
        <v>15</v>
      </c>
      <c r="P18" s="48">
        <v>16</v>
      </c>
      <c r="Q18" s="47">
        <v>17</v>
      </c>
      <c r="R18" s="46">
        <v>18</v>
      </c>
      <c r="S18" s="46">
        <v>19</v>
      </c>
      <c r="T18" s="46">
        <v>20</v>
      </c>
      <c r="U18" s="46">
        <v>21</v>
      </c>
    </row>
    <row r="19" spans="1:27" ht="114" x14ac:dyDescent="0.3">
      <c r="A19" s="222" t="s">
        <v>7</v>
      </c>
      <c r="B19" s="181" t="s">
        <v>115</v>
      </c>
      <c r="C19" s="186" t="s">
        <v>135</v>
      </c>
      <c r="D19" s="52" t="s">
        <v>30</v>
      </c>
      <c r="E19" s="61" t="s">
        <v>32</v>
      </c>
      <c r="F19" s="156">
        <v>4.9000000000000004</v>
      </c>
      <c r="G19" s="62">
        <v>6.1</v>
      </c>
      <c r="H19" s="63">
        <v>5</v>
      </c>
      <c r="I19" s="184">
        <f>SUM(J19:L20)</f>
        <v>94336587.519999996</v>
      </c>
      <c r="J19" s="184">
        <f>SUM(J21,J33)</f>
        <v>80186093.609999999</v>
      </c>
      <c r="K19" s="184">
        <f>SUM(K21,K33)</f>
        <v>0</v>
      </c>
      <c r="L19" s="184">
        <f>SUM(L21,L33)</f>
        <v>14150493.91</v>
      </c>
      <c r="M19" s="210">
        <f>SUM(N19,P19)</f>
        <v>39712277.900000006</v>
      </c>
      <c r="N19" s="210">
        <f>SUM(N21,N33)</f>
        <v>29989397.990000002</v>
      </c>
      <c r="O19" s="210">
        <f t="shared" ref="O19" si="0">SUM(O21,O23)</f>
        <v>0</v>
      </c>
      <c r="P19" s="210">
        <f>SUM(P21,P33)</f>
        <v>9722879.9100000001</v>
      </c>
      <c r="Q19" s="210">
        <f>SUM(R19,T19)</f>
        <v>4163300</v>
      </c>
      <c r="R19" s="210">
        <f>SUM(R21,R33)</f>
        <v>4163300</v>
      </c>
      <c r="S19" s="210">
        <f t="shared" ref="S19:T19" si="1">SUM(S21,S33)</f>
        <v>0</v>
      </c>
      <c r="T19" s="210">
        <f t="shared" si="1"/>
        <v>0</v>
      </c>
      <c r="U19" s="225"/>
    </row>
    <row r="20" spans="1:27" ht="147.75" customHeight="1" x14ac:dyDescent="0.3">
      <c r="A20" s="223"/>
      <c r="B20" s="183"/>
      <c r="C20" s="185"/>
      <c r="D20" s="52" t="s">
        <v>33</v>
      </c>
      <c r="E20" s="61" t="s">
        <v>34</v>
      </c>
      <c r="F20" s="156">
        <v>29.6</v>
      </c>
      <c r="G20" s="62">
        <v>26.4</v>
      </c>
      <c r="H20" s="62">
        <v>31.5</v>
      </c>
      <c r="I20" s="185"/>
      <c r="J20" s="185"/>
      <c r="K20" s="185"/>
      <c r="L20" s="185"/>
      <c r="M20" s="211"/>
      <c r="N20" s="211"/>
      <c r="O20" s="211"/>
      <c r="P20" s="211"/>
      <c r="Q20" s="211"/>
      <c r="R20" s="211"/>
      <c r="S20" s="211"/>
      <c r="T20" s="211"/>
      <c r="U20" s="226"/>
    </row>
    <row r="21" spans="1:27" ht="138" customHeight="1" x14ac:dyDescent="0.3">
      <c r="A21" s="177" t="s">
        <v>4</v>
      </c>
      <c r="B21" s="177" t="s">
        <v>138</v>
      </c>
      <c r="C21" s="194" t="s">
        <v>136</v>
      </c>
      <c r="D21" s="134" t="s">
        <v>37</v>
      </c>
      <c r="E21" s="130" t="s">
        <v>36</v>
      </c>
      <c r="F21" s="121">
        <v>0</v>
      </c>
      <c r="G21" s="121">
        <v>0</v>
      </c>
      <c r="H21" s="135">
        <f>SUM(H25)</f>
        <v>6.35</v>
      </c>
      <c r="I21" s="227">
        <f>SUM(J21:L23)</f>
        <v>52332314.650000006</v>
      </c>
      <c r="J21" s="227">
        <f>SUM(J24,J30)</f>
        <v>44482464.490000002</v>
      </c>
      <c r="K21" s="227">
        <f>SUM(K24,K30)</f>
        <v>0</v>
      </c>
      <c r="L21" s="227">
        <f>SUM(L24,L30)</f>
        <v>7849850.1600000001</v>
      </c>
      <c r="M21" s="227">
        <f>SUM(N21,P21)</f>
        <v>30576711.140000001</v>
      </c>
      <c r="N21" s="227">
        <f>SUM(N24,N30)</f>
        <v>22891196.510000002</v>
      </c>
      <c r="O21" s="227">
        <f t="shared" ref="O21:P21" si="2">SUM(O24,O30)</f>
        <v>0</v>
      </c>
      <c r="P21" s="227">
        <f t="shared" si="2"/>
        <v>7685514.6299999999</v>
      </c>
      <c r="Q21" s="227">
        <f>SUM(R21,T21)</f>
        <v>3663300</v>
      </c>
      <c r="R21" s="227">
        <f>SUM(R24,R30)</f>
        <v>3663300</v>
      </c>
      <c r="S21" s="227">
        <f t="shared" ref="S21:T21" si="3">SUM(S24,S30)</f>
        <v>0</v>
      </c>
      <c r="T21" s="227">
        <f t="shared" si="3"/>
        <v>0</v>
      </c>
      <c r="U21" s="191"/>
      <c r="V21" s="34"/>
      <c r="W21" s="35"/>
      <c r="X21" s="36"/>
      <c r="Y21" s="37"/>
      <c r="Z21" s="37"/>
      <c r="AA21" s="36"/>
    </row>
    <row r="22" spans="1:27" ht="77.25" customHeight="1" x14ac:dyDescent="0.3">
      <c r="A22" s="178"/>
      <c r="B22" s="178"/>
      <c r="C22" s="195"/>
      <c r="D22" s="134" t="s">
        <v>35</v>
      </c>
      <c r="E22" s="130" t="s">
        <v>36</v>
      </c>
      <c r="F22" s="121">
        <v>0</v>
      </c>
      <c r="G22" s="121">
        <v>0</v>
      </c>
      <c r="H22" s="135">
        <f>SUM(H26,H31)</f>
        <v>28.62</v>
      </c>
      <c r="I22" s="228"/>
      <c r="J22" s="228"/>
      <c r="K22" s="228"/>
      <c r="L22" s="228"/>
      <c r="M22" s="228"/>
      <c r="N22" s="228"/>
      <c r="O22" s="228"/>
      <c r="P22" s="228"/>
      <c r="Q22" s="228"/>
      <c r="R22" s="228"/>
      <c r="S22" s="228"/>
      <c r="T22" s="228"/>
      <c r="U22" s="192"/>
    </row>
    <row r="23" spans="1:27" ht="100.5" customHeight="1" x14ac:dyDescent="0.3">
      <c r="A23" s="179"/>
      <c r="B23" s="179"/>
      <c r="C23" s="196"/>
      <c r="D23" s="134" t="s">
        <v>137</v>
      </c>
      <c r="E23" s="130" t="s">
        <v>36</v>
      </c>
      <c r="F23" s="121">
        <v>0</v>
      </c>
      <c r="G23" s="121">
        <v>0</v>
      </c>
      <c r="H23" s="133">
        <f>SUM(H24,H30)</f>
        <v>421800</v>
      </c>
      <c r="I23" s="229"/>
      <c r="J23" s="229"/>
      <c r="K23" s="229"/>
      <c r="L23" s="229"/>
      <c r="M23" s="229"/>
      <c r="N23" s="229"/>
      <c r="O23" s="229"/>
      <c r="P23" s="229"/>
      <c r="Q23" s="229"/>
      <c r="R23" s="229"/>
      <c r="S23" s="229"/>
      <c r="T23" s="229"/>
      <c r="U23" s="193"/>
    </row>
    <row r="24" spans="1:27" ht="97.5" customHeight="1" x14ac:dyDescent="0.3">
      <c r="A24" s="172" t="s">
        <v>5</v>
      </c>
      <c r="B24" s="172" t="s">
        <v>139</v>
      </c>
      <c r="C24" s="27" t="s">
        <v>109</v>
      </c>
      <c r="D24" s="39" t="s">
        <v>141</v>
      </c>
      <c r="E24" s="27" t="s">
        <v>36</v>
      </c>
      <c r="F24" s="59">
        <v>0</v>
      </c>
      <c r="G24" s="59">
        <v>0</v>
      </c>
      <c r="H24" s="60">
        <v>415800</v>
      </c>
      <c r="I24" s="234">
        <f>SUM(J24:L29)</f>
        <v>43169487</v>
      </c>
      <c r="J24" s="197">
        <v>36694061</v>
      </c>
      <c r="K24" s="197">
        <v>0</v>
      </c>
      <c r="L24" s="197">
        <v>6475426</v>
      </c>
      <c r="M24" s="197">
        <f>SUM(N24,P24)</f>
        <v>27700954.420000002</v>
      </c>
      <c r="N24" s="197">
        <v>20446803.300000001</v>
      </c>
      <c r="O24" s="197">
        <v>0</v>
      </c>
      <c r="P24" s="197">
        <v>7254151.1200000001</v>
      </c>
      <c r="Q24" s="197">
        <f>SUM(R24,T24)</f>
        <v>3663300</v>
      </c>
      <c r="R24" s="197">
        <v>3663300</v>
      </c>
      <c r="S24" s="197">
        <v>0</v>
      </c>
      <c r="T24" s="197">
        <v>0</v>
      </c>
      <c r="U24" s="231"/>
    </row>
    <row r="25" spans="1:27" ht="131.25" customHeight="1" x14ac:dyDescent="0.3">
      <c r="A25" s="180"/>
      <c r="B25" s="180"/>
      <c r="C25" s="27" t="s">
        <v>108</v>
      </c>
      <c r="D25" s="18" t="s">
        <v>142</v>
      </c>
      <c r="E25" s="27" t="s">
        <v>36</v>
      </c>
      <c r="F25" s="59">
        <v>0</v>
      </c>
      <c r="G25" s="59">
        <v>0</v>
      </c>
      <c r="H25" s="59">
        <v>6.35</v>
      </c>
      <c r="I25" s="232"/>
      <c r="J25" s="230"/>
      <c r="K25" s="230"/>
      <c r="L25" s="230"/>
      <c r="M25" s="230"/>
      <c r="N25" s="230"/>
      <c r="O25" s="230"/>
      <c r="P25" s="230"/>
      <c r="Q25" s="230"/>
      <c r="R25" s="230"/>
      <c r="S25" s="230"/>
      <c r="T25" s="230"/>
      <c r="U25" s="232"/>
    </row>
    <row r="26" spans="1:27" ht="114" customHeight="1" x14ac:dyDescent="0.3">
      <c r="A26" s="180"/>
      <c r="B26" s="180"/>
      <c r="C26" s="27" t="s">
        <v>140</v>
      </c>
      <c r="D26" s="18" t="s">
        <v>143</v>
      </c>
      <c r="E26" s="27" t="s">
        <v>36</v>
      </c>
      <c r="F26" s="59">
        <v>0</v>
      </c>
      <c r="G26" s="59">
        <v>0</v>
      </c>
      <c r="H26" s="59">
        <v>3.89</v>
      </c>
      <c r="I26" s="232"/>
      <c r="J26" s="230"/>
      <c r="K26" s="230"/>
      <c r="L26" s="230"/>
      <c r="M26" s="230"/>
      <c r="N26" s="230"/>
      <c r="O26" s="230"/>
      <c r="P26" s="230"/>
      <c r="Q26" s="230"/>
      <c r="R26" s="230"/>
      <c r="S26" s="230"/>
      <c r="T26" s="230"/>
      <c r="U26" s="232"/>
    </row>
    <row r="27" spans="1:27" ht="63.75" customHeight="1" x14ac:dyDescent="0.3">
      <c r="A27" s="180"/>
      <c r="B27" s="180"/>
      <c r="C27" s="27" t="s">
        <v>144</v>
      </c>
      <c r="D27" s="18" t="s">
        <v>145</v>
      </c>
      <c r="E27" s="59">
        <v>0</v>
      </c>
      <c r="F27" s="59">
        <v>0</v>
      </c>
      <c r="G27" s="59">
        <v>0</v>
      </c>
      <c r="H27" s="60">
        <v>7</v>
      </c>
      <c r="I27" s="232"/>
      <c r="J27" s="230"/>
      <c r="K27" s="230"/>
      <c r="L27" s="230"/>
      <c r="M27" s="230"/>
      <c r="N27" s="230"/>
      <c r="O27" s="230"/>
      <c r="P27" s="230"/>
      <c r="Q27" s="230"/>
      <c r="R27" s="230"/>
      <c r="S27" s="230"/>
      <c r="T27" s="230"/>
      <c r="U27" s="232"/>
    </row>
    <row r="28" spans="1:27" ht="174" customHeight="1" x14ac:dyDescent="0.3">
      <c r="A28" s="180"/>
      <c r="B28" s="180"/>
      <c r="C28" s="27" t="s">
        <v>146</v>
      </c>
      <c r="D28" s="18" t="s">
        <v>274</v>
      </c>
      <c r="E28" s="59">
        <v>0</v>
      </c>
      <c r="F28" s="59">
        <v>0</v>
      </c>
      <c r="G28" s="59">
        <v>0</v>
      </c>
      <c r="H28" s="59">
        <v>2791.89</v>
      </c>
      <c r="I28" s="232"/>
      <c r="J28" s="230"/>
      <c r="K28" s="230"/>
      <c r="L28" s="230"/>
      <c r="M28" s="230"/>
      <c r="N28" s="230"/>
      <c r="O28" s="230"/>
      <c r="P28" s="230"/>
      <c r="Q28" s="230"/>
      <c r="R28" s="230"/>
      <c r="S28" s="230"/>
      <c r="T28" s="230"/>
      <c r="U28" s="232"/>
    </row>
    <row r="29" spans="1:27" ht="78" customHeight="1" x14ac:dyDescent="0.3">
      <c r="A29" s="173"/>
      <c r="B29" s="173"/>
      <c r="C29" s="27" t="s">
        <v>147</v>
      </c>
      <c r="D29" s="18" t="s">
        <v>148</v>
      </c>
      <c r="E29" s="59">
        <v>0</v>
      </c>
      <c r="F29" s="59">
        <v>0</v>
      </c>
      <c r="G29" s="59">
        <v>0</v>
      </c>
      <c r="H29" s="66">
        <v>117805.5</v>
      </c>
      <c r="I29" s="233"/>
      <c r="J29" s="198"/>
      <c r="K29" s="198"/>
      <c r="L29" s="198"/>
      <c r="M29" s="198"/>
      <c r="N29" s="198"/>
      <c r="O29" s="198"/>
      <c r="P29" s="198"/>
      <c r="Q29" s="198"/>
      <c r="R29" s="198"/>
      <c r="S29" s="198"/>
      <c r="T29" s="198"/>
      <c r="U29" s="233"/>
    </row>
    <row r="30" spans="1:27" ht="102" customHeight="1" x14ac:dyDescent="0.3">
      <c r="A30" s="172" t="s">
        <v>8</v>
      </c>
      <c r="B30" s="172" t="s">
        <v>98</v>
      </c>
      <c r="C30" s="25" t="s">
        <v>109</v>
      </c>
      <c r="D30" s="41" t="s">
        <v>141</v>
      </c>
      <c r="E30" s="27" t="s">
        <v>36</v>
      </c>
      <c r="F30" s="59">
        <v>0</v>
      </c>
      <c r="G30" s="59">
        <v>0</v>
      </c>
      <c r="H30" s="60">
        <v>6000</v>
      </c>
      <c r="I30" s="197">
        <f>SUM(J30:L32)</f>
        <v>9162827.6500000004</v>
      </c>
      <c r="J30" s="197">
        <v>7788403.4900000002</v>
      </c>
      <c r="K30" s="197">
        <v>0</v>
      </c>
      <c r="L30" s="197">
        <v>1374424.16</v>
      </c>
      <c r="M30" s="197">
        <f>SUM(N30,P30)</f>
        <v>2875756.7199999997</v>
      </c>
      <c r="N30" s="197">
        <v>2444393.21</v>
      </c>
      <c r="O30" s="197">
        <v>0</v>
      </c>
      <c r="P30" s="197">
        <v>431363.51</v>
      </c>
      <c r="Q30" s="197">
        <f>SUM(R30,T30)</f>
        <v>0</v>
      </c>
      <c r="R30" s="197">
        <v>0</v>
      </c>
      <c r="S30" s="197">
        <v>0</v>
      </c>
      <c r="T30" s="197">
        <v>0</v>
      </c>
      <c r="U30" s="231"/>
    </row>
    <row r="31" spans="1:27" ht="111.6" customHeight="1" x14ac:dyDescent="0.3">
      <c r="A31" s="180"/>
      <c r="B31" s="180"/>
      <c r="C31" s="27" t="s">
        <v>157</v>
      </c>
      <c r="D31" s="18" t="s">
        <v>143</v>
      </c>
      <c r="E31" s="27" t="s">
        <v>36</v>
      </c>
      <c r="F31" s="59">
        <v>0</v>
      </c>
      <c r="G31" s="59">
        <v>0</v>
      </c>
      <c r="H31" s="59">
        <v>24.73</v>
      </c>
      <c r="I31" s="230"/>
      <c r="J31" s="230"/>
      <c r="K31" s="230"/>
      <c r="L31" s="230"/>
      <c r="M31" s="230"/>
      <c r="N31" s="230"/>
      <c r="O31" s="230"/>
      <c r="P31" s="230"/>
      <c r="Q31" s="230"/>
      <c r="R31" s="230"/>
      <c r="S31" s="230"/>
      <c r="T31" s="230"/>
      <c r="U31" s="232"/>
    </row>
    <row r="32" spans="1:27" ht="65.25" customHeight="1" x14ac:dyDescent="0.3">
      <c r="A32" s="180"/>
      <c r="B32" s="180"/>
      <c r="C32" s="27" t="s">
        <v>144</v>
      </c>
      <c r="D32" s="18" t="s">
        <v>145</v>
      </c>
      <c r="E32" s="59">
        <v>0</v>
      </c>
      <c r="F32" s="59">
        <v>0</v>
      </c>
      <c r="G32" s="59">
        <v>0</v>
      </c>
      <c r="H32" s="60">
        <v>4</v>
      </c>
      <c r="I32" s="230"/>
      <c r="J32" s="230"/>
      <c r="K32" s="230"/>
      <c r="L32" s="230"/>
      <c r="M32" s="230"/>
      <c r="N32" s="230"/>
      <c r="O32" s="230"/>
      <c r="P32" s="230"/>
      <c r="Q32" s="230"/>
      <c r="R32" s="230"/>
      <c r="S32" s="230"/>
      <c r="T32" s="230"/>
      <c r="U32" s="232"/>
    </row>
    <row r="33" spans="1:21" ht="111" customHeight="1" x14ac:dyDescent="0.3">
      <c r="A33" s="177" t="s">
        <v>39</v>
      </c>
      <c r="B33" s="177" t="s">
        <v>149</v>
      </c>
      <c r="C33" s="194" t="s">
        <v>150</v>
      </c>
      <c r="D33" s="107" t="s">
        <v>40</v>
      </c>
      <c r="E33" s="130" t="s">
        <v>36</v>
      </c>
      <c r="F33" s="121">
        <v>0</v>
      </c>
      <c r="G33" s="121">
        <v>0</v>
      </c>
      <c r="H33" s="131">
        <f>SUM(H36)</f>
        <v>72.055199999999999</v>
      </c>
      <c r="I33" s="227">
        <f>SUM(J33:L35)</f>
        <v>42004272.869999997</v>
      </c>
      <c r="J33" s="227">
        <f>SUM(J36)</f>
        <v>35703629.119999997</v>
      </c>
      <c r="K33" s="227">
        <f>SUM(K36)</f>
        <v>0</v>
      </c>
      <c r="L33" s="227">
        <f>SUM(L36)</f>
        <v>6300643.75</v>
      </c>
      <c r="M33" s="227">
        <f>SUM(N33,P33)</f>
        <v>9135566.7599999998</v>
      </c>
      <c r="N33" s="227">
        <f>SUM(N36)</f>
        <v>7098201.4800000004</v>
      </c>
      <c r="O33" s="227">
        <f t="shared" ref="O33:P33" si="4">SUM(O36)</f>
        <v>0</v>
      </c>
      <c r="P33" s="227">
        <f t="shared" si="4"/>
        <v>2037365.28</v>
      </c>
      <c r="Q33" s="227">
        <f>SUM(R33,T33)</f>
        <v>500000</v>
      </c>
      <c r="R33" s="227">
        <f>SUM(R36)</f>
        <v>500000</v>
      </c>
      <c r="S33" s="227">
        <f t="shared" ref="S33:T33" si="5">SUM(S36)</f>
        <v>0</v>
      </c>
      <c r="T33" s="227">
        <f t="shared" si="5"/>
        <v>0</v>
      </c>
      <c r="U33" s="191"/>
    </row>
    <row r="34" spans="1:21" ht="99" customHeight="1" x14ac:dyDescent="0.3">
      <c r="A34" s="178"/>
      <c r="B34" s="178"/>
      <c r="C34" s="195"/>
      <c r="D34" s="107" t="s">
        <v>137</v>
      </c>
      <c r="E34" s="130" t="s">
        <v>36</v>
      </c>
      <c r="F34" s="121">
        <v>0</v>
      </c>
      <c r="G34" s="121">
        <v>0</v>
      </c>
      <c r="H34" s="109">
        <f>SUM(H37)</f>
        <v>883980</v>
      </c>
      <c r="I34" s="228"/>
      <c r="J34" s="228"/>
      <c r="K34" s="228"/>
      <c r="L34" s="228"/>
      <c r="M34" s="228"/>
      <c r="N34" s="228"/>
      <c r="O34" s="228"/>
      <c r="P34" s="228"/>
      <c r="Q34" s="228"/>
      <c r="R34" s="228"/>
      <c r="S34" s="228"/>
      <c r="T34" s="228"/>
      <c r="U34" s="192"/>
    </row>
    <row r="35" spans="1:21" ht="96" x14ac:dyDescent="0.3">
      <c r="A35" s="179"/>
      <c r="B35" s="179"/>
      <c r="C35" s="196"/>
      <c r="D35" s="129" t="s">
        <v>38</v>
      </c>
      <c r="E35" s="130" t="s">
        <v>36</v>
      </c>
      <c r="F35" s="121">
        <v>0</v>
      </c>
      <c r="G35" s="121">
        <v>0</v>
      </c>
      <c r="H35" s="133">
        <f>SUM(H38)</f>
        <v>6000</v>
      </c>
      <c r="I35" s="229"/>
      <c r="J35" s="229"/>
      <c r="K35" s="229"/>
      <c r="L35" s="229"/>
      <c r="M35" s="229"/>
      <c r="N35" s="229"/>
      <c r="O35" s="229"/>
      <c r="P35" s="229"/>
      <c r="Q35" s="229"/>
      <c r="R35" s="229"/>
      <c r="S35" s="229"/>
      <c r="T35" s="229"/>
      <c r="U35" s="193"/>
    </row>
    <row r="36" spans="1:21" ht="112.5" customHeight="1" x14ac:dyDescent="0.3">
      <c r="A36" s="172" t="s">
        <v>41</v>
      </c>
      <c r="B36" s="172" t="s">
        <v>98</v>
      </c>
      <c r="C36" s="40" t="s">
        <v>157</v>
      </c>
      <c r="D36" s="7" t="s">
        <v>40</v>
      </c>
      <c r="E36" s="14" t="s">
        <v>36</v>
      </c>
      <c r="F36" s="153">
        <v>0</v>
      </c>
      <c r="G36" s="153">
        <v>0</v>
      </c>
      <c r="H36" s="103">
        <v>72.055199999999999</v>
      </c>
      <c r="I36" s="197">
        <f>SUM(J36:L42)</f>
        <v>42004272.869999997</v>
      </c>
      <c r="J36" s="197">
        <v>35703629.119999997</v>
      </c>
      <c r="K36" s="197">
        <v>0</v>
      </c>
      <c r="L36" s="197">
        <v>6300643.75</v>
      </c>
      <c r="M36" s="197">
        <f>SUM(N36,P36)</f>
        <v>9135566.7599999998</v>
      </c>
      <c r="N36" s="197">
        <v>7098201.4800000004</v>
      </c>
      <c r="O36" s="197">
        <v>0</v>
      </c>
      <c r="P36" s="197">
        <v>2037365.28</v>
      </c>
      <c r="Q36" s="197">
        <f>SUM(R36,T36)</f>
        <v>500000</v>
      </c>
      <c r="R36" s="197">
        <v>500000</v>
      </c>
      <c r="S36" s="197">
        <v>0</v>
      </c>
      <c r="T36" s="197">
        <v>0</v>
      </c>
      <c r="U36" s="166"/>
    </row>
    <row r="37" spans="1:21" ht="98.25" customHeight="1" x14ac:dyDescent="0.3">
      <c r="A37" s="180"/>
      <c r="B37" s="180"/>
      <c r="C37" s="40" t="s">
        <v>109</v>
      </c>
      <c r="D37" s="17" t="s">
        <v>137</v>
      </c>
      <c r="E37" s="14" t="s">
        <v>36</v>
      </c>
      <c r="F37" s="153">
        <v>0</v>
      </c>
      <c r="G37" s="153">
        <v>0</v>
      </c>
      <c r="H37" s="64">
        <v>883980</v>
      </c>
      <c r="I37" s="230"/>
      <c r="J37" s="230"/>
      <c r="K37" s="230"/>
      <c r="L37" s="230"/>
      <c r="M37" s="230"/>
      <c r="N37" s="230"/>
      <c r="O37" s="230"/>
      <c r="P37" s="230"/>
      <c r="Q37" s="230"/>
      <c r="R37" s="230"/>
      <c r="S37" s="230"/>
      <c r="T37" s="230"/>
      <c r="U37" s="167"/>
    </row>
    <row r="38" spans="1:21" ht="99" customHeight="1" x14ac:dyDescent="0.3">
      <c r="A38" s="180"/>
      <c r="B38" s="180"/>
      <c r="C38" s="40" t="s">
        <v>110</v>
      </c>
      <c r="D38" s="17" t="s">
        <v>38</v>
      </c>
      <c r="E38" s="14" t="s">
        <v>36</v>
      </c>
      <c r="F38" s="153">
        <v>0</v>
      </c>
      <c r="G38" s="153">
        <v>0</v>
      </c>
      <c r="H38" s="64">
        <v>6000</v>
      </c>
      <c r="I38" s="230"/>
      <c r="J38" s="230"/>
      <c r="K38" s="230"/>
      <c r="L38" s="230"/>
      <c r="M38" s="230"/>
      <c r="N38" s="230"/>
      <c r="O38" s="230"/>
      <c r="P38" s="230"/>
      <c r="Q38" s="230"/>
      <c r="R38" s="230"/>
      <c r="S38" s="230"/>
      <c r="T38" s="230"/>
      <c r="U38" s="167"/>
    </row>
    <row r="39" spans="1:21" ht="60" x14ac:dyDescent="0.3">
      <c r="A39" s="180"/>
      <c r="B39" s="180"/>
      <c r="C39" s="40" t="s">
        <v>144</v>
      </c>
      <c r="D39" s="7" t="s">
        <v>145</v>
      </c>
      <c r="E39" s="87">
        <v>0</v>
      </c>
      <c r="F39" s="87">
        <v>0</v>
      </c>
      <c r="G39" s="87">
        <v>0</v>
      </c>
      <c r="H39" s="64">
        <v>10</v>
      </c>
      <c r="I39" s="230"/>
      <c r="J39" s="230"/>
      <c r="K39" s="230"/>
      <c r="L39" s="230"/>
      <c r="M39" s="230"/>
      <c r="N39" s="230"/>
      <c r="O39" s="230"/>
      <c r="P39" s="230"/>
      <c r="Q39" s="230"/>
      <c r="R39" s="230"/>
      <c r="S39" s="230"/>
      <c r="T39" s="230"/>
      <c r="U39" s="167"/>
    </row>
    <row r="40" spans="1:21" ht="63.75" customHeight="1" x14ac:dyDescent="0.3">
      <c r="A40" s="180"/>
      <c r="B40" s="180"/>
      <c r="C40" s="40" t="s">
        <v>151</v>
      </c>
      <c r="D40" s="17" t="s">
        <v>152</v>
      </c>
      <c r="E40" s="87">
        <v>0</v>
      </c>
      <c r="F40" s="87">
        <v>0</v>
      </c>
      <c r="G40" s="87">
        <v>0</v>
      </c>
      <c r="H40" s="64">
        <v>552180</v>
      </c>
      <c r="I40" s="230"/>
      <c r="J40" s="230"/>
      <c r="K40" s="230"/>
      <c r="L40" s="230"/>
      <c r="M40" s="230"/>
      <c r="N40" s="230"/>
      <c r="O40" s="230"/>
      <c r="P40" s="230"/>
      <c r="Q40" s="230"/>
      <c r="R40" s="230"/>
      <c r="S40" s="230"/>
      <c r="T40" s="230"/>
      <c r="U40" s="167"/>
    </row>
    <row r="41" spans="1:21" ht="78" customHeight="1" x14ac:dyDescent="0.3">
      <c r="A41" s="180"/>
      <c r="B41" s="180"/>
      <c r="C41" s="40" t="s">
        <v>153</v>
      </c>
      <c r="D41" s="17" t="s">
        <v>154</v>
      </c>
      <c r="E41" s="87">
        <v>0</v>
      </c>
      <c r="F41" s="87">
        <v>0</v>
      </c>
      <c r="G41" s="87">
        <v>0</v>
      </c>
      <c r="H41" s="104">
        <v>0.94</v>
      </c>
      <c r="I41" s="230"/>
      <c r="J41" s="230"/>
      <c r="K41" s="230"/>
      <c r="L41" s="230"/>
      <c r="M41" s="230"/>
      <c r="N41" s="230"/>
      <c r="O41" s="230"/>
      <c r="P41" s="230"/>
      <c r="Q41" s="230"/>
      <c r="R41" s="230"/>
      <c r="S41" s="230"/>
      <c r="T41" s="230"/>
      <c r="U41" s="167"/>
    </row>
    <row r="42" spans="1:21" ht="77.25" customHeight="1" x14ac:dyDescent="0.3">
      <c r="A42" s="173"/>
      <c r="B42" s="173"/>
      <c r="C42" s="40" t="s">
        <v>155</v>
      </c>
      <c r="D42" s="17" t="s">
        <v>156</v>
      </c>
      <c r="E42" s="87">
        <v>0</v>
      </c>
      <c r="F42" s="87">
        <v>0</v>
      </c>
      <c r="G42" s="87">
        <v>0</v>
      </c>
      <c r="H42" s="60">
        <v>1</v>
      </c>
      <c r="I42" s="198"/>
      <c r="J42" s="198"/>
      <c r="K42" s="198"/>
      <c r="L42" s="198"/>
      <c r="M42" s="198"/>
      <c r="N42" s="198"/>
      <c r="O42" s="198"/>
      <c r="P42" s="198"/>
      <c r="Q42" s="198"/>
      <c r="R42" s="198"/>
      <c r="S42" s="198"/>
      <c r="T42" s="198"/>
      <c r="U42" s="168"/>
    </row>
    <row r="43" spans="1:21" x14ac:dyDescent="0.3">
      <c r="A43" s="199"/>
      <c r="B43" s="200"/>
      <c r="C43" s="200"/>
      <c r="D43" s="200"/>
      <c r="E43" s="200"/>
      <c r="F43" s="200"/>
      <c r="G43" s="200"/>
      <c r="H43" s="200"/>
      <c r="I43" s="200"/>
      <c r="J43" s="200"/>
      <c r="K43" s="200"/>
      <c r="L43" s="200"/>
      <c r="M43" s="200"/>
      <c r="N43" s="200"/>
      <c r="O43" s="200"/>
      <c r="P43" s="200"/>
      <c r="Q43" s="200"/>
      <c r="R43" s="200"/>
      <c r="S43" s="200"/>
      <c r="T43" s="200"/>
      <c r="U43" s="201"/>
    </row>
    <row r="44" spans="1:21" ht="198.75" customHeight="1" x14ac:dyDescent="0.3">
      <c r="A44" s="54" t="s">
        <v>13</v>
      </c>
      <c r="B44" s="54" t="s">
        <v>116</v>
      </c>
      <c r="C44" s="55" t="s">
        <v>159</v>
      </c>
      <c r="D44" s="56" t="s">
        <v>158</v>
      </c>
      <c r="E44" s="55" t="s">
        <v>160</v>
      </c>
      <c r="F44" s="65">
        <v>1.42</v>
      </c>
      <c r="G44" s="65">
        <v>1.42</v>
      </c>
      <c r="H44" s="57">
        <v>1.22</v>
      </c>
      <c r="I44" s="57">
        <f>SUM(J44,L44)</f>
        <v>46421386.770000003</v>
      </c>
      <c r="J44" s="57">
        <f>SUM(J45,J49)</f>
        <v>34769350.950000003</v>
      </c>
      <c r="K44" s="57">
        <v>0</v>
      </c>
      <c r="L44" s="57">
        <f>SUM(L45,L49)</f>
        <v>11652035.82</v>
      </c>
      <c r="M44" s="57">
        <f>SUM(N44,P44)</f>
        <v>23678417.869999997</v>
      </c>
      <c r="N44" s="57">
        <f>SUM(N45,N49)</f>
        <v>18136703.989999998</v>
      </c>
      <c r="O44" s="57">
        <f t="shared" ref="O44:P44" si="6">SUM(O45,O49)</f>
        <v>0</v>
      </c>
      <c r="P44" s="57">
        <f t="shared" si="6"/>
        <v>5541713.8799999999</v>
      </c>
      <c r="Q44" s="57">
        <f>SUM(R44,T44)</f>
        <v>1290955.3500000001</v>
      </c>
      <c r="R44" s="57">
        <f>SUM(R45,R49)</f>
        <v>1194250.5900000001</v>
      </c>
      <c r="S44" s="57">
        <f t="shared" ref="S44:T44" si="7">SUM(S45,S49)</f>
        <v>0</v>
      </c>
      <c r="T44" s="57">
        <f t="shared" si="7"/>
        <v>96704.760000000009</v>
      </c>
      <c r="U44" s="58"/>
    </row>
    <row r="45" spans="1:21" ht="99" customHeight="1" x14ac:dyDescent="0.3">
      <c r="A45" s="105" t="s">
        <v>161</v>
      </c>
      <c r="B45" s="105" t="s">
        <v>163</v>
      </c>
      <c r="C45" s="128" t="s">
        <v>164</v>
      </c>
      <c r="D45" s="107" t="s">
        <v>165</v>
      </c>
      <c r="E45" s="106" t="s">
        <v>36</v>
      </c>
      <c r="F45" s="152">
        <f>SUM(F46)</f>
        <v>57000</v>
      </c>
      <c r="G45" s="159">
        <v>0</v>
      </c>
      <c r="H45" s="109">
        <f>SUM(H46)</f>
        <v>4273440</v>
      </c>
      <c r="I45" s="120">
        <f>SUM(J45:L45)</f>
        <v>15616094.77</v>
      </c>
      <c r="J45" s="120">
        <f>SUM(J46)</f>
        <v>13273678.949999999</v>
      </c>
      <c r="K45" s="120">
        <f>SUM(K46)</f>
        <v>0</v>
      </c>
      <c r="L45" s="120">
        <f>SUM(L46)</f>
        <v>2342415.8199999998</v>
      </c>
      <c r="M45" s="120">
        <f>SUM(N45,P45)</f>
        <v>1325285.4099999999</v>
      </c>
      <c r="N45" s="120">
        <f>SUM(N46)</f>
        <v>1126491.8999999999</v>
      </c>
      <c r="O45" s="120">
        <f t="shared" ref="O45:P45" si="8">SUM(O46)</f>
        <v>0</v>
      </c>
      <c r="P45" s="120">
        <f t="shared" si="8"/>
        <v>198793.51</v>
      </c>
      <c r="Q45" s="120">
        <f>SUM(R45,T45)</f>
        <v>426257</v>
      </c>
      <c r="R45" s="120">
        <f>SUM(R46)</f>
        <v>426257</v>
      </c>
      <c r="S45" s="120">
        <f t="shared" ref="S45:T45" si="9">SUM(S46)</f>
        <v>0</v>
      </c>
      <c r="T45" s="120">
        <f t="shared" si="9"/>
        <v>0</v>
      </c>
      <c r="U45" s="129"/>
    </row>
    <row r="46" spans="1:21" ht="98.25" customHeight="1" x14ac:dyDescent="0.3">
      <c r="A46" s="160" t="s">
        <v>167</v>
      </c>
      <c r="B46" s="163" t="s">
        <v>166</v>
      </c>
      <c r="C46" s="27" t="s">
        <v>168</v>
      </c>
      <c r="D46" s="17" t="s">
        <v>169</v>
      </c>
      <c r="E46" s="14" t="s">
        <v>36</v>
      </c>
      <c r="F46" s="151">
        <v>57000</v>
      </c>
      <c r="G46" s="32">
        <v>0</v>
      </c>
      <c r="H46" s="60">
        <v>4273440</v>
      </c>
      <c r="I46" s="32">
        <f>SUM(J46:L46)</f>
        <v>15616094.77</v>
      </c>
      <c r="J46" s="32">
        <v>13273678.949999999</v>
      </c>
      <c r="K46" s="32">
        <v>0</v>
      </c>
      <c r="L46" s="32">
        <v>2342415.8199999998</v>
      </c>
      <c r="M46" s="125">
        <f>SUM(N46,P46)</f>
        <v>1325285.4099999999</v>
      </c>
      <c r="N46" s="125">
        <v>1126491.8999999999</v>
      </c>
      <c r="O46" s="125">
        <v>0</v>
      </c>
      <c r="P46" s="125">
        <v>198793.51</v>
      </c>
      <c r="Q46" s="32">
        <f>SUM(R46,T46)</f>
        <v>426257</v>
      </c>
      <c r="R46" s="32">
        <v>426257</v>
      </c>
      <c r="S46" s="32">
        <v>0</v>
      </c>
      <c r="T46" s="32">
        <v>0</v>
      </c>
      <c r="U46" s="166"/>
    </row>
    <row r="47" spans="1:21" ht="60.6" customHeight="1" x14ac:dyDescent="0.3">
      <c r="A47" s="161"/>
      <c r="B47" s="164"/>
      <c r="C47" s="27" t="s">
        <v>144</v>
      </c>
      <c r="D47" s="17" t="s">
        <v>145</v>
      </c>
      <c r="E47" s="32">
        <v>0</v>
      </c>
      <c r="F47" s="32">
        <v>0</v>
      </c>
      <c r="G47" s="32">
        <v>0</v>
      </c>
      <c r="H47" s="60">
        <v>6</v>
      </c>
      <c r="I47" s="49"/>
      <c r="J47" s="49"/>
      <c r="K47" s="49"/>
      <c r="L47" s="49"/>
      <c r="M47" s="126"/>
      <c r="N47" s="126"/>
      <c r="O47" s="126"/>
      <c r="P47" s="126"/>
      <c r="Q47" s="49"/>
      <c r="R47" s="49"/>
      <c r="S47" s="49"/>
      <c r="T47" s="49"/>
      <c r="U47" s="167"/>
    </row>
    <row r="48" spans="1:21" ht="174" customHeight="1" x14ac:dyDescent="0.3">
      <c r="A48" s="162"/>
      <c r="B48" s="165"/>
      <c r="C48" s="27" t="s">
        <v>284</v>
      </c>
      <c r="D48" s="17" t="s">
        <v>305</v>
      </c>
      <c r="E48" s="32">
        <v>0</v>
      </c>
      <c r="F48" s="32">
        <v>136.66999999999999</v>
      </c>
      <c r="G48" s="32">
        <v>0</v>
      </c>
      <c r="H48" s="66">
        <v>773.9</v>
      </c>
      <c r="I48" s="50"/>
      <c r="J48" s="50"/>
      <c r="K48" s="50"/>
      <c r="L48" s="50"/>
      <c r="M48" s="127"/>
      <c r="N48" s="127"/>
      <c r="O48" s="127"/>
      <c r="P48" s="127"/>
      <c r="Q48" s="50"/>
      <c r="R48" s="50"/>
      <c r="S48" s="50"/>
      <c r="T48" s="50"/>
      <c r="U48" s="168"/>
    </row>
    <row r="49" spans="1:21" ht="98.25" customHeight="1" x14ac:dyDescent="0.3">
      <c r="A49" s="105" t="s">
        <v>42</v>
      </c>
      <c r="B49" s="105" t="s">
        <v>162</v>
      </c>
      <c r="C49" s="128" t="s">
        <v>170</v>
      </c>
      <c r="D49" s="107" t="s">
        <v>43</v>
      </c>
      <c r="E49" s="106" t="s">
        <v>36</v>
      </c>
      <c r="F49" s="121">
        <v>0</v>
      </c>
      <c r="G49" s="121">
        <v>0</v>
      </c>
      <c r="H49" s="115">
        <f>SUM(H50)</f>
        <v>132500</v>
      </c>
      <c r="I49" s="120">
        <f>SUM(J49,L49)</f>
        <v>30805292</v>
      </c>
      <c r="J49" s="120">
        <f>SUM(J50)</f>
        <v>21495672</v>
      </c>
      <c r="K49" s="120">
        <v>0</v>
      </c>
      <c r="L49" s="120">
        <f>SUM(L50)</f>
        <v>9309620</v>
      </c>
      <c r="M49" s="120">
        <f>SUM(N49,P49)</f>
        <v>22353132.460000001</v>
      </c>
      <c r="N49" s="120">
        <f>SUM(N50)</f>
        <v>17010212.09</v>
      </c>
      <c r="O49" s="120">
        <f t="shared" ref="O49:P49" si="10">SUM(O50)</f>
        <v>0</v>
      </c>
      <c r="P49" s="120">
        <f t="shared" si="10"/>
        <v>5342920.37</v>
      </c>
      <c r="Q49" s="120">
        <f>SUM(R49,T49)</f>
        <v>864698.35000000009</v>
      </c>
      <c r="R49" s="120">
        <f>SUM(R50)</f>
        <v>767993.59000000008</v>
      </c>
      <c r="S49" s="120">
        <f t="shared" ref="S49:T49" si="11">SUM(S50)</f>
        <v>0</v>
      </c>
      <c r="T49" s="120">
        <f t="shared" si="11"/>
        <v>96704.760000000009</v>
      </c>
      <c r="U49" s="129"/>
    </row>
    <row r="50" spans="1:21" ht="96.75" customHeight="1" x14ac:dyDescent="0.3">
      <c r="A50" s="172" t="s">
        <v>91</v>
      </c>
      <c r="B50" s="172" t="s">
        <v>92</v>
      </c>
      <c r="C50" s="27" t="s">
        <v>111</v>
      </c>
      <c r="D50" s="17" t="s">
        <v>171</v>
      </c>
      <c r="E50" s="25" t="s">
        <v>36</v>
      </c>
      <c r="F50" s="158">
        <v>0</v>
      </c>
      <c r="G50" s="158">
        <v>0</v>
      </c>
      <c r="H50" s="60">
        <v>132500</v>
      </c>
      <c r="I50" s="197">
        <f>SUM(J50,L50)</f>
        <v>30805292</v>
      </c>
      <c r="J50" s="197">
        <v>21495672</v>
      </c>
      <c r="K50" s="197">
        <v>0</v>
      </c>
      <c r="L50" s="197">
        <v>9309620</v>
      </c>
      <c r="M50" s="208">
        <f>SUM(N50,P50)</f>
        <v>22353132.460000001</v>
      </c>
      <c r="N50" s="208">
        <v>17010212.09</v>
      </c>
      <c r="O50" s="208">
        <v>0</v>
      </c>
      <c r="P50" s="208">
        <v>5342920.37</v>
      </c>
      <c r="Q50" s="197">
        <f>SUM(R50,T50)</f>
        <v>864698.35000000009</v>
      </c>
      <c r="R50" s="24">
        <v>767993.59000000008</v>
      </c>
      <c r="S50" s="197">
        <v>0</v>
      </c>
      <c r="T50" s="24">
        <v>96704.760000000009</v>
      </c>
      <c r="U50" s="235"/>
    </row>
    <row r="51" spans="1:21" ht="66.75" customHeight="1" x14ac:dyDescent="0.3">
      <c r="A51" s="180"/>
      <c r="B51" s="180"/>
      <c r="C51" s="27" t="s">
        <v>172</v>
      </c>
      <c r="D51" s="17" t="s">
        <v>173</v>
      </c>
      <c r="E51" s="158">
        <v>0</v>
      </c>
      <c r="F51" s="158">
        <v>0</v>
      </c>
      <c r="G51" s="158">
        <v>0</v>
      </c>
      <c r="H51" s="60">
        <v>2</v>
      </c>
      <c r="I51" s="230"/>
      <c r="J51" s="230"/>
      <c r="K51" s="230"/>
      <c r="L51" s="230"/>
      <c r="M51" s="238"/>
      <c r="N51" s="238"/>
      <c r="O51" s="238"/>
      <c r="P51" s="238"/>
      <c r="Q51" s="230"/>
      <c r="R51" s="79"/>
      <c r="S51" s="230"/>
      <c r="T51" s="79"/>
      <c r="U51" s="236"/>
    </row>
    <row r="52" spans="1:21" ht="75.75" customHeight="1" x14ac:dyDescent="0.3">
      <c r="A52" s="173"/>
      <c r="B52" s="173"/>
      <c r="C52" s="27" t="s">
        <v>153</v>
      </c>
      <c r="D52" s="18" t="s">
        <v>154</v>
      </c>
      <c r="E52" s="158">
        <v>0</v>
      </c>
      <c r="F52" s="32">
        <v>0</v>
      </c>
      <c r="G52" s="158">
        <v>0</v>
      </c>
      <c r="H52" s="76">
        <v>15.991</v>
      </c>
      <c r="I52" s="198"/>
      <c r="J52" s="198"/>
      <c r="K52" s="198"/>
      <c r="L52" s="198"/>
      <c r="M52" s="209"/>
      <c r="N52" s="209"/>
      <c r="O52" s="209"/>
      <c r="P52" s="209"/>
      <c r="Q52" s="198"/>
      <c r="R52" s="80"/>
      <c r="S52" s="198"/>
      <c r="T52" s="80"/>
      <c r="U52" s="237"/>
    </row>
    <row r="53" spans="1:21" ht="18" customHeight="1" x14ac:dyDescent="0.3">
      <c r="A53" s="199"/>
      <c r="B53" s="200"/>
      <c r="C53" s="200"/>
      <c r="D53" s="200"/>
      <c r="E53" s="200"/>
      <c r="F53" s="200"/>
      <c r="G53" s="200"/>
      <c r="H53" s="200"/>
      <c r="I53" s="200"/>
      <c r="J53" s="200"/>
      <c r="K53" s="200"/>
      <c r="L53" s="200"/>
      <c r="M53" s="200"/>
      <c r="N53" s="200"/>
      <c r="O53" s="200"/>
      <c r="P53" s="200"/>
      <c r="Q53" s="200"/>
      <c r="R53" s="200"/>
      <c r="S53" s="200"/>
      <c r="T53" s="200"/>
      <c r="U53" s="201"/>
    </row>
    <row r="54" spans="1:21" ht="140.25" customHeight="1" x14ac:dyDescent="0.3">
      <c r="A54" s="181" t="s">
        <v>14</v>
      </c>
      <c r="B54" s="181" t="s">
        <v>117</v>
      </c>
      <c r="C54" s="186" t="s">
        <v>174</v>
      </c>
      <c r="D54" s="56" t="s">
        <v>175</v>
      </c>
      <c r="E54" s="55" t="s">
        <v>176</v>
      </c>
      <c r="F54" s="157">
        <v>53</v>
      </c>
      <c r="G54" s="65">
        <v>0</v>
      </c>
      <c r="H54" s="67">
        <v>42</v>
      </c>
      <c r="I54" s="53">
        <f>SUM(J54,L54)</f>
        <v>22955751.98</v>
      </c>
      <c r="J54" s="53">
        <f>SUM(J60,J66)</f>
        <v>14499528.120000001</v>
      </c>
      <c r="K54" s="53">
        <v>0</v>
      </c>
      <c r="L54" s="53">
        <f>SUM(L60,L66)</f>
        <v>8456223.8599999994</v>
      </c>
      <c r="M54" s="53">
        <f>SUM(N54,P54)</f>
        <v>14995993.530000001</v>
      </c>
      <c r="N54" s="53">
        <f>SUM(N60,N66)</f>
        <v>6890100.3399999999</v>
      </c>
      <c r="O54" s="53">
        <f t="shared" ref="O54:P54" si="12">SUM(O60,O66)</f>
        <v>0</v>
      </c>
      <c r="P54" s="53">
        <f t="shared" si="12"/>
        <v>8105893.1900000004</v>
      </c>
      <c r="Q54" s="53">
        <f>SUM(R54,T54)</f>
        <v>110700</v>
      </c>
      <c r="R54" s="53">
        <f>SUM(R60,R66)</f>
        <v>105350</v>
      </c>
      <c r="S54" s="53">
        <f t="shared" ref="S54:T54" si="13">SUM(S60,S66)</f>
        <v>0</v>
      </c>
      <c r="T54" s="53">
        <f t="shared" si="13"/>
        <v>5350</v>
      </c>
      <c r="U54" s="239"/>
    </row>
    <row r="55" spans="1:21" ht="117" customHeight="1" x14ac:dyDescent="0.3">
      <c r="A55" s="182"/>
      <c r="B55" s="182"/>
      <c r="C55" s="187"/>
      <c r="D55" s="56" t="s">
        <v>177</v>
      </c>
      <c r="E55" s="55" t="s">
        <v>44</v>
      </c>
      <c r="F55" s="65">
        <v>2.17</v>
      </c>
      <c r="G55" s="65">
        <v>0</v>
      </c>
      <c r="H55" s="57">
        <v>2</v>
      </c>
      <c r="I55" s="69"/>
      <c r="J55" s="69"/>
      <c r="K55" s="69"/>
      <c r="L55" s="69"/>
      <c r="M55" s="68"/>
      <c r="N55" s="68"/>
      <c r="O55" s="68"/>
      <c r="P55" s="68"/>
      <c r="Q55" s="68"/>
      <c r="R55" s="68"/>
      <c r="S55" s="68"/>
      <c r="T55" s="68"/>
      <c r="U55" s="240"/>
    </row>
    <row r="56" spans="1:21" ht="63.75" customHeight="1" x14ac:dyDescent="0.3">
      <c r="A56" s="182"/>
      <c r="B56" s="182"/>
      <c r="C56" s="187"/>
      <c r="D56" s="56" t="s">
        <v>45</v>
      </c>
      <c r="E56" s="57" t="s">
        <v>306</v>
      </c>
      <c r="F56" s="86">
        <v>1.5</v>
      </c>
      <c r="G56" s="65">
        <v>0</v>
      </c>
      <c r="H56" s="95">
        <v>3.7</v>
      </c>
      <c r="I56" s="70"/>
      <c r="J56" s="70"/>
      <c r="K56" s="70"/>
      <c r="L56" s="70"/>
      <c r="M56" s="71"/>
      <c r="N56" s="71"/>
      <c r="O56" s="71"/>
      <c r="P56" s="71"/>
      <c r="Q56" s="70"/>
      <c r="R56" s="70"/>
      <c r="S56" s="70"/>
      <c r="T56" s="70"/>
      <c r="U56" s="240"/>
    </row>
    <row r="57" spans="1:21" ht="89.25" customHeight="1" x14ac:dyDescent="0.3">
      <c r="A57" s="182"/>
      <c r="B57" s="182"/>
      <c r="C57" s="187"/>
      <c r="D57" s="56" t="s">
        <v>46</v>
      </c>
      <c r="E57" s="57" t="s">
        <v>47</v>
      </c>
      <c r="F57" s="157">
        <v>37</v>
      </c>
      <c r="G57" s="65">
        <v>0</v>
      </c>
      <c r="H57" s="72">
        <v>50</v>
      </c>
      <c r="I57" s="70"/>
      <c r="J57" s="70"/>
      <c r="K57" s="70"/>
      <c r="L57" s="70"/>
      <c r="M57" s="71"/>
      <c r="N57" s="71"/>
      <c r="O57" s="71"/>
      <c r="P57" s="71"/>
      <c r="Q57" s="70"/>
      <c r="R57" s="70"/>
      <c r="S57" s="70"/>
      <c r="T57" s="70"/>
      <c r="U57" s="240"/>
    </row>
    <row r="58" spans="1:21" ht="138" customHeight="1" x14ac:dyDescent="0.3">
      <c r="A58" s="182"/>
      <c r="B58" s="182"/>
      <c r="C58" s="187"/>
      <c r="D58" s="56" t="s">
        <v>48</v>
      </c>
      <c r="E58" s="57" t="s">
        <v>128</v>
      </c>
      <c r="F58" s="86">
        <v>83.2</v>
      </c>
      <c r="G58" s="65">
        <v>0</v>
      </c>
      <c r="H58" s="67">
        <v>82</v>
      </c>
      <c r="I58" s="70"/>
      <c r="J58" s="70"/>
      <c r="K58" s="70"/>
      <c r="L58" s="70"/>
      <c r="M58" s="71"/>
      <c r="N58" s="71"/>
      <c r="O58" s="71"/>
      <c r="P58" s="71"/>
      <c r="Q58" s="70"/>
      <c r="R58" s="70"/>
      <c r="S58" s="70"/>
      <c r="T58" s="70"/>
      <c r="U58" s="240"/>
    </row>
    <row r="59" spans="1:21" ht="136.5" customHeight="1" x14ac:dyDescent="0.3">
      <c r="A59" s="183"/>
      <c r="B59" s="183"/>
      <c r="C59" s="185"/>
      <c r="D59" s="56" t="s">
        <v>49</v>
      </c>
      <c r="E59" s="57" t="s">
        <v>50</v>
      </c>
      <c r="F59" s="86">
        <v>80.099999999999994</v>
      </c>
      <c r="G59" s="65">
        <v>0</v>
      </c>
      <c r="H59" s="67">
        <v>79</v>
      </c>
      <c r="I59" s="73"/>
      <c r="J59" s="73"/>
      <c r="K59" s="73"/>
      <c r="L59" s="73"/>
      <c r="M59" s="74"/>
      <c r="N59" s="74"/>
      <c r="O59" s="74"/>
      <c r="P59" s="74"/>
      <c r="Q59" s="73"/>
      <c r="R59" s="73"/>
      <c r="S59" s="73"/>
      <c r="T59" s="73"/>
      <c r="U59" s="241"/>
    </row>
    <row r="60" spans="1:21" ht="111.75" customHeight="1" x14ac:dyDescent="0.3">
      <c r="A60" s="177" t="s">
        <v>52</v>
      </c>
      <c r="B60" s="177" t="s">
        <v>178</v>
      </c>
      <c r="C60" s="194" t="s">
        <v>179</v>
      </c>
      <c r="D60" s="107" t="s">
        <v>275</v>
      </c>
      <c r="E60" s="108" t="s">
        <v>36</v>
      </c>
      <c r="F60" s="121">
        <v>0</v>
      </c>
      <c r="G60" s="121">
        <v>0</v>
      </c>
      <c r="H60" s="109">
        <f>SUM(H62)</f>
        <v>1</v>
      </c>
      <c r="I60" s="242">
        <f>SUM(J60,L60)</f>
        <v>6058906.8900000006</v>
      </c>
      <c r="J60" s="227">
        <f>SUM(J62,J64)</f>
        <v>5108560.95</v>
      </c>
      <c r="K60" s="194" t="s">
        <v>31</v>
      </c>
      <c r="L60" s="227">
        <f>SUM(L62,L64)</f>
        <v>950345.94</v>
      </c>
      <c r="M60" s="227">
        <f>SUM(N60,P60)</f>
        <v>416482</v>
      </c>
      <c r="N60" s="227">
        <f>SUM(N62,N64)</f>
        <v>312500</v>
      </c>
      <c r="O60" s="227">
        <v>0</v>
      </c>
      <c r="P60" s="227">
        <f>SUM(P62,P64)</f>
        <v>103982</v>
      </c>
      <c r="Q60" s="227">
        <f>SUM(R60,T60)</f>
        <v>0</v>
      </c>
      <c r="R60" s="227">
        <f>SUM(R62,R64)</f>
        <v>0</v>
      </c>
      <c r="S60" s="227">
        <f t="shared" ref="S60:T60" si="14">SUM(S62,S64)</f>
        <v>0</v>
      </c>
      <c r="T60" s="227">
        <f t="shared" si="14"/>
        <v>0</v>
      </c>
      <c r="U60" s="191"/>
    </row>
    <row r="61" spans="1:21" ht="104.25" customHeight="1" x14ac:dyDescent="0.3">
      <c r="A61" s="179"/>
      <c r="B61" s="179"/>
      <c r="C61" s="196"/>
      <c r="D61" s="107" t="s">
        <v>180</v>
      </c>
      <c r="E61" s="108" t="s">
        <v>36</v>
      </c>
      <c r="F61" s="121">
        <v>0</v>
      </c>
      <c r="G61" s="121">
        <v>0</v>
      </c>
      <c r="H61" s="109">
        <f>SUM(H64)</f>
        <v>47500</v>
      </c>
      <c r="I61" s="243"/>
      <c r="J61" s="229"/>
      <c r="K61" s="196"/>
      <c r="L61" s="229"/>
      <c r="M61" s="229"/>
      <c r="N61" s="229"/>
      <c r="O61" s="229"/>
      <c r="P61" s="229"/>
      <c r="Q61" s="229"/>
      <c r="R61" s="229"/>
      <c r="S61" s="229"/>
      <c r="T61" s="229"/>
      <c r="U61" s="193"/>
    </row>
    <row r="62" spans="1:21" ht="102.75" customHeight="1" x14ac:dyDescent="0.3">
      <c r="A62" s="172" t="s">
        <v>95</v>
      </c>
      <c r="B62" s="172" t="s">
        <v>96</v>
      </c>
      <c r="C62" s="40" t="s">
        <v>106</v>
      </c>
      <c r="D62" s="17" t="s">
        <v>53</v>
      </c>
      <c r="E62" s="25" t="s">
        <v>36</v>
      </c>
      <c r="F62" s="32">
        <v>0</v>
      </c>
      <c r="G62" s="32">
        <v>0</v>
      </c>
      <c r="H62" s="60">
        <v>1</v>
      </c>
      <c r="I62" s="81">
        <f>SUM(J62,L62)</f>
        <v>416482</v>
      </c>
      <c r="J62" s="81">
        <v>312500</v>
      </c>
      <c r="K62" s="24">
        <v>0</v>
      </c>
      <c r="L62" s="93">
        <v>103982</v>
      </c>
      <c r="M62" s="24">
        <f>SUM(N62,P62)</f>
        <v>416482</v>
      </c>
      <c r="N62" s="136">
        <v>312500</v>
      </c>
      <c r="O62" s="137">
        <v>0</v>
      </c>
      <c r="P62" s="138">
        <v>103982</v>
      </c>
      <c r="Q62" s="137">
        <f>SUM(R62,T62)</f>
        <v>0</v>
      </c>
      <c r="R62" s="24">
        <v>0</v>
      </c>
      <c r="S62" s="24">
        <v>0</v>
      </c>
      <c r="T62" s="24">
        <v>0</v>
      </c>
      <c r="U62" s="15"/>
    </row>
    <row r="63" spans="1:21" ht="90.75" customHeight="1" x14ac:dyDescent="0.3">
      <c r="A63" s="180"/>
      <c r="B63" s="180"/>
      <c r="C63" s="40" t="s">
        <v>183</v>
      </c>
      <c r="D63" s="17" t="s">
        <v>107</v>
      </c>
      <c r="E63" s="32">
        <v>0</v>
      </c>
      <c r="F63" s="32">
        <v>0</v>
      </c>
      <c r="G63" s="32">
        <v>0</v>
      </c>
      <c r="H63" s="60">
        <v>1</v>
      </c>
      <c r="I63" s="82"/>
      <c r="J63" s="80"/>
      <c r="K63" s="80"/>
      <c r="L63" s="80"/>
      <c r="M63" s="80"/>
      <c r="N63" s="80"/>
      <c r="O63" s="80"/>
      <c r="P63" s="80"/>
      <c r="Q63" s="79"/>
      <c r="R63" s="79"/>
      <c r="S63" s="79"/>
      <c r="T63" s="79"/>
      <c r="U63" s="20"/>
    </row>
    <row r="64" spans="1:21" ht="90.75" customHeight="1" x14ac:dyDescent="0.3">
      <c r="A64" s="180"/>
      <c r="B64" s="180"/>
      <c r="C64" s="40" t="s">
        <v>181</v>
      </c>
      <c r="D64" s="17" t="s">
        <v>182</v>
      </c>
      <c r="E64" s="25" t="s">
        <v>36</v>
      </c>
      <c r="F64" s="32">
        <v>0</v>
      </c>
      <c r="G64" s="32">
        <v>0</v>
      </c>
      <c r="H64" s="60">
        <v>47500</v>
      </c>
      <c r="I64" s="81">
        <f>SUM(J64,L64)</f>
        <v>5642424.8900000006</v>
      </c>
      <c r="J64" s="24">
        <v>4796060.95</v>
      </c>
      <c r="K64" s="24">
        <v>0</v>
      </c>
      <c r="L64" s="24">
        <v>846363.94</v>
      </c>
      <c r="M64" s="24">
        <f>SUM(N64,P64)</f>
        <v>0</v>
      </c>
      <c r="N64" s="137">
        <v>0</v>
      </c>
      <c r="O64" s="137">
        <v>0</v>
      </c>
      <c r="P64" s="137">
        <v>0</v>
      </c>
      <c r="Q64" s="24">
        <f>SUM(R64,T64)</f>
        <v>0</v>
      </c>
      <c r="R64" s="24">
        <v>0</v>
      </c>
      <c r="S64" s="24">
        <v>0</v>
      </c>
      <c r="T64" s="24">
        <v>0</v>
      </c>
      <c r="U64" s="15"/>
    </row>
    <row r="65" spans="1:21" ht="114" customHeight="1" x14ac:dyDescent="0.3">
      <c r="A65" s="173"/>
      <c r="B65" s="173"/>
      <c r="C65" s="7" t="s">
        <v>184</v>
      </c>
      <c r="D65" s="17" t="s">
        <v>185</v>
      </c>
      <c r="E65" s="32">
        <v>0</v>
      </c>
      <c r="F65" s="32">
        <v>0</v>
      </c>
      <c r="G65" s="32">
        <v>0</v>
      </c>
      <c r="H65" s="66">
        <v>6.5</v>
      </c>
      <c r="I65" s="83"/>
      <c r="J65" s="80"/>
      <c r="K65" s="80"/>
      <c r="L65" s="80"/>
      <c r="M65" s="80"/>
      <c r="N65" s="80"/>
      <c r="O65" s="80"/>
      <c r="P65" s="80"/>
      <c r="Q65" s="80"/>
      <c r="R65" s="80"/>
      <c r="S65" s="80"/>
      <c r="T65" s="80"/>
      <c r="U65" s="22"/>
    </row>
    <row r="66" spans="1:21" ht="65.25" customHeight="1" x14ac:dyDescent="0.3">
      <c r="A66" s="177" t="s">
        <v>51</v>
      </c>
      <c r="B66" s="177" t="s">
        <v>186</v>
      </c>
      <c r="C66" s="194" t="s">
        <v>187</v>
      </c>
      <c r="D66" s="107" t="s">
        <v>54</v>
      </c>
      <c r="E66" s="120" t="s">
        <v>36</v>
      </c>
      <c r="F66" s="121">
        <v>0</v>
      </c>
      <c r="G66" s="121">
        <v>0</v>
      </c>
      <c r="H66" s="109">
        <f>SUM(H75)</f>
        <v>3590</v>
      </c>
      <c r="I66" s="110">
        <f>SUM(J66,L66)</f>
        <v>16896845.09</v>
      </c>
      <c r="J66" s="110">
        <f>SUM(J69,J75)</f>
        <v>9390967.1699999999</v>
      </c>
      <c r="K66" s="110">
        <v>0</v>
      </c>
      <c r="L66" s="110">
        <f>SUM(L69,L75)</f>
        <v>7505877.9199999999</v>
      </c>
      <c r="M66" s="110">
        <f>SUM(N66,P66)</f>
        <v>14579511.530000001</v>
      </c>
      <c r="N66" s="110">
        <f>SUM(N69,N75)</f>
        <v>6577600.3399999999</v>
      </c>
      <c r="O66" s="110">
        <f t="shared" ref="O66:P66" si="15">SUM(O69,O75)</f>
        <v>0</v>
      </c>
      <c r="P66" s="110">
        <f t="shared" si="15"/>
        <v>8001911.1900000004</v>
      </c>
      <c r="Q66" s="110">
        <f>SUM(R66,T66)</f>
        <v>110700</v>
      </c>
      <c r="R66" s="110">
        <f>SUM(R69,R75)</f>
        <v>105350</v>
      </c>
      <c r="S66" s="110">
        <f t="shared" ref="S66:T66" si="16">SUM(S69,S75)</f>
        <v>0</v>
      </c>
      <c r="T66" s="110">
        <f t="shared" si="16"/>
        <v>5350</v>
      </c>
      <c r="U66" s="122"/>
    </row>
    <row r="67" spans="1:21" ht="102.75" customHeight="1" x14ac:dyDescent="0.3">
      <c r="A67" s="178"/>
      <c r="B67" s="178"/>
      <c r="C67" s="195"/>
      <c r="D67" s="107" t="s">
        <v>188</v>
      </c>
      <c r="E67" s="120" t="s">
        <v>36</v>
      </c>
      <c r="F67" s="121">
        <v>0</v>
      </c>
      <c r="G67" s="121">
        <v>0</v>
      </c>
      <c r="H67" s="109">
        <f>SUM(H69)</f>
        <v>10660</v>
      </c>
      <c r="I67" s="123"/>
      <c r="J67" s="123"/>
      <c r="K67" s="123"/>
      <c r="L67" s="123"/>
      <c r="M67" s="123"/>
      <c r="N67" s="123"/>
      <c r="O67" s="123"/>
      <c r="P67" s="123"/>
      <c r="Q67" s="123"/>
      <c r="R67" s="123"/>
      <c r="S67" s="123"/>
      <c r="T67" s="123"/>
      <c r="U67" s="116"/>
    </row>
    <row r="68" spans="1:21" ht="104.25" customHeight="1" x14ac:dyDescent="0.3">
      <c r="A68" s="179"/>
      <c r="B68" s="179"/>
      <c r="C68" s="196"/>
      <c r="D68" s="107" t="s">
        <v>189</v>
      </c>
      <c r="E68" s="120" t="s">
        <v>36</v>
      </c>
      <c r="F68" s="121">
        <v>0</v>
      </c>
      <c r="G68" s="121">
        <v>0</v>
      </c>
      <c r="H68" s="109">
        <f>SUM(H70)</f>
        <v>1096</v>
      </c>
      <c r="I68" s="124"/>
      <c r="J68" s="124"/>
      <c r="K68" s="124"/>
      <c r="L68" s="124"/>
      <c r="M68" s="124"/>
      <c r="N68" s="124"/>
      <c r="O68" s="124"/>
      <c r="P68" s="124"/>
      <c r="Q68" s="124"/>
      <c r="R68" s="124"/>
      <c r="S68" s="124"/>
      <c r="T68" s="124"/>
      <c r="U68" s="118"/>
    </row>
    <row r="69" spans="1:21" ht="82.5" customHeight="1" x14ac:dyDescent="0.3">
      <c r="A69" s="172" t="s">
        <v>93</v>
      </c>
      <c r="B69" s="172" t="s">
        <v>94</v>
      </c>
      <c r="C69" s="27" t="s">
        <v>190</v>
      </c>
      <c r="D69" s="18" t="s">
        <v>191</v>
      </c>
      <c r="E69" s="27" t="s">
        <v>36</v>
      </c>
      <c r="F69" s="59">
        <v>0</v>
      </c>
      <c r="G69" s="59">
        <v>0</v>
      </c>
      <c r="H69" s="60">
        <v>10660</v>
      </c>
      <c r="I69" s="24">
        <f>SUM(J69,L69)</f>
        <v>12249263.16</v>
      </c>
      <c r="J69" s="78">
        <v>5440524.9299999997</v>
      </c>
      <c r="K69" s="24">
        <v>0</v>
      </c>
      <c r="L69" s="24">
        <v>6808738.2300000004</v>
      </c>
      <c r="M69" s="137">
        <f>SUM(N69,P69)</f>
        <v>11357973.530000001</v>
      </c>
      <c r="N69" s="137">
        <v>4959293.04</v>
      </c>
      <c r="O69" s="137">
        <v>0</v>
      </c>
      <c r="P69" s="137">
        <v>6398680.4900000002</v>
      </c>
      <c r="Q69" s="24">
        <f>SUM(R69,T69)</f>
        <v>110700</v>
      </c>
      <c r="R69" s="24">
        <v>105350</v>
      </c>
      <c r="S69" s="24">
        <v>0</v>
      </c>
      <c r="T69" s="24">
        <v>5350</v>
      </c>
      <c r="U69" s="24"/>
    </row>
    <row r="70" spans="1:21" ht="90.75" customHeight="1" x14ac:dyDescent="0.3">
      <c r="A70" s="180"/>
      <c r="B70" s="180"/>
      <c r="C70" s="27" t="s">
        <v>192</v>
      </c>
      <c r="D70" s="18" t="s">
        <v>193</v>
      </c>
      <c r="E70" s="27" t="s">
        <v>36</v>
      </c>
      <c r="F70" s="59">
        <v>0</v>
      </c>
      <c r="G70" s="59">
        <v>0</v>
      </c>
      <c r="H70" s="60">
        <v>1096</v>
      </c>
      <c r="I70" s="20"/>
      <c r="J70" s="20"/>
      <c r="K70" s="20"/>
      <c r="L70" s="20"/>
      <c r="M70" s="20"/>
      <c r="N70" s="20"/>
      <c r="O70" s="20"/>
      <c r="P70" s="20"/>
      <c r="Q70" s="20"/>
      <c r="R70" s="20"/>
      <c r="S70" s="20"/>
      <c r="T70" s="20"/>
      <c r="U70" s="75"/>
    </row>
    <row r="71" spans="1:21" ht="102.75" customHeight="1" x14ac:dyDescent="0.3">
      <c r="A71" s="180"/>
      <c r="B71" s="180"/>
      <c r="C71" s="27" t="s">
        <v>196</v>
      </c>
      <c r="D71" s="18" t="s">
        <v>197</v>
      </c>
      <c r="E71" s="59">
        <v>0</v>
      </c>
      <c r="F71" s="59">
        <v>0</v>
      </c>
      <c r="G71" s="59">
        <v>0</v>
      </c>
      <c r="H71" s="66">
        <v>4.1000000000000005</v>
      </c>
      <c r="I71" s="20"/>
      <c r="J71" s="20"/>
      <c r="K71" s="20"/>
      <c r="L71" s="20"/>
      <c r="M71" s="20"/>
      <c r="N71" s="20"/>
      <c r="O71" s="20"/>
      <c r="P71" s="20"/>
      <c r="Q71" s="20"/>
      <c r="R71" s="20"/>
      <c r="S71" s="20"/>
      <c r="T71" s="20"/>
      <c r="U71" s="75"/>
    </row>
    <row r="72" spans="1:21" ht="89.25" customHeight="1" x14ac:dyDescent="0.3">
      <c r="A72" s="180"/>
      <c r="B72" s="180"/>
      <c r="C72" s="27" t="s">
        <v>198</v>
      </c>
      <c r="D72" s="18" t="s">
        <v>199</v>
      </c>
      <c r="E72" s="59">
        <v>0</v>
      </c>
      <c r="F72" s="59">
        <v>0</v>
      </c>
      <c r="G72" s="59">
        <v>0</v>
      </c>
      <c r="H72" s="66">
        <v>17.600000000000001</v>
      </c>
      <c r="I72" s="20"/>
      <c r="J72" s="20"/>
      <c r="K72" s="20"/>
      <c r="L72" s="20"/>
      <c r="M72" s="20"/>
      <c r="N72" s="20"/>
      <c r="O72" s="20"/>
      <c r="P72" s="20"/>
      <c r="Q72" s="20"/>
      <c r="R72" s="20"/>
      <c r="S72" s="20"/>
      <c r="T72" s="20"/>
      <c r="U72" s="75"/>
    </row>
    <row r="73" spans="1:21" ht="77.25" customHeight="1" x14ac:dyDescent="0.3">
      <c r="A73" s="180"/>
      <c r="B73" s="180"/>
      <c r="C73" s="27" t="s">
        <v>200</v>
      </c>
      <c r="D73" s="18" t="s">
        <v>201</v>
      </c>
      <c r="E73" s="59">
        <v>0</v>
      </c>
      <c r="F73" s="59">
        <v>0</v>
      </c>
      <c r="G73" s="59">
        <v>0</v>
      </c>
      <c r="H73" s="60">
        <v>425</v>
      </c>
      <c r="I73" s="20"/>
      <c r="J73" s="20"/>
      <c r="K73" s="20"/>
      <c r="L73" s="20"/>
      <c r="M73" s="20"/>
      <c r="N73" s="20"/>
      <c r="O73" s="20"/>
      <c r="P73" s="20"/>
      <c r="Q73" s="20"/>
      <c r="R73" s="20"/>
      <c r="S73" s="20"/>
      <c r="T73" s="20"/>
      <c r="U73" s="75"/>
    </row>
    <row r="74" spans="1:21" ht="89.25" customHeight="1" x14ac:dyDescent="0.3">
      <c r="A74" s="180"/>
      <c r="B74" s="180"/>
      <c r="C74" s="27" t="s">
        <v>202</v>
      </c>
      <c r="D74" s="18" t="s">
        <v>203</v>
      </c>
      <c r="E74" s="59">
        <v>0</v>
      </c>
      <c r="F74" s="59">
        <v>0</v>
      </c>
      <c r="G74" s="59">
        <v>0</v>
      </c>
      <c r="H74" s="60">
        <v>4855</v>
      </c>
      <c r="I74" s="20"/>
      <c r="J74" s="20"/>
      <c r="K74" s="20"/>
      <c r="L74" s="20"/>
      <c r="M74" s="20"/>
      <c r="N74" s="20"/>
      <c r="O74" s="20"/>
      <c r="P74" s="20"/>
      <c r="Q74" s="20"/>
      <c r="R74" s="20"/>
      <c r="S74" s="20"/>
      <c r="T74" s="20"/>
      <c r="U74" s="75"/>
    </row>
    <row r="75" spans="1:21" ht="63.75" customHeight="1" x14ac:dyDescent="0.3">
      <c r="A75" s="180"/>
      <c r="B75" s="180"/>
      <c r="C75" s="27" t="s">
        <v>194</v>
      </c>
      <c r="D75" s="18" t="s">
        <v>195</v>
      </c>
      <c r="E75" s="27" t="s">
        <v>36</v>
      </c>
      <c r="F75" s="59">
        <v>0</v>
      </c>
      <c r="G75" s="59">
        <v>0</v>
      </c>
      <c r="H75" s="60">
        <v>3590</v>
      </c>
      <c r="I75" s="24">
        <f>SUM(J75,L75)</f>
        <v>4647581.93</v>
      </c>
      <c r="J75" s="24">
        <v>3950442.2399999998</v>
      </c>
      <c r="K75" s="24">
        <v>0</v>
      </c>
      <c r="L75" s="24">
        <v>697139.69</v>
      </c>
      <c r="M75" s="137">
        <f>SUM(N75,P75)</f>
        <v>3221538</v>
      </c>
      <c r="N75" s="137">
        <v>1618307.3</v>
      </c>
      <c r="O75" s="137">
        <v>0</v>
      </c>
      <c r="P75" s="137">
        <v>1603230.7</v>
      </c>
      <c r="Q75" s="24">
        <f>SUM(R75,T75)</f>
        <v>0</v>
      </c>
      <c r="R75" s="24">
        <v>0</v>
      </c>
      <c r="S75" s="24">
        <v>0</v>
      </c>
      <c r="T75" s="24">
        <v>0</v>
      </c>
      <c r="U75" s="41"/>
    </row>
    <row r="76" spans="1:21" ht="68.25" customHeight="1" x14ac:dyDescent="0.3">
      <c r="A76" s="180"/>
      <c r="B76" s="180"/>
      <c r="C76" s="27" t="s">
        <v>204</v>
      </c>
      <c r="D76" s="18" t="s">
        <v>205</v>
      </c>
      <c r="E76" s="59">
        <v>0</v>
      </c>
      <c r="F76" s="59">
        <v>0</v>
      </c>
      <c r="G76" s="59">
        <v>0</v>
      </c>
      <c r="H76" s="77">
        <v>4570510</v>
      </c>
      <c r="I76" s="20"/>
      <c r="J76" s="20"/>
      <c r="K76" s="20"/>
      <c r="L76" s="20"/>
      <c r="M76" s="20"/>
      <c r="N76" s="20"/>
      <c r="O76" s="20"/>
      <c r="P76" s="20"/>
      <c r="Q76" s="20"/>
      <c r="R76" s="20"/>
      <c r="S76" s="20"/>
      <c r="T76" s="20"/>
      <c r="U76" s="75"/>
    </row>
    <row r="77" spans="1:21" ht="90.75" customHeight="1" x14ac:dyDescent="0.3">
      <c r="A77" s="173"/>
      <c r="B77" s="173"/>
      <c r="C77" s="27" t="s">
        <v>206</v>
      </c>
      <c r="D77" s="18" t="s">
        <v>207</v>
      </c>
      <c r="E77" s="59">
        <v>0</v>
      </c>
      <c r="F77" s="59">
        <v>0</v>
      </c>
      <c r="G77" s="59">
        <v>0</v>
      </c>
      <c r="H77" s="60">
        <v>6</v>
      </c>
      <c r="I77" s="22"/>
      <c r="J77" s="22"/>
      <c r="K77" s="22"/>
      <c r="L77" s="22"/>
      <c r="M77" s="22"/>
      <c r="N77" s="22"/>
      <c r="O77" s="22"/>
      <c r="P77" s="22"/>
      <c r="Q77" s="22"/>
      <c r="R77" s="22"/>
      <c r="S77" s="22"/>
      <c r="T77" s="22"/>
      <c r="U77" s="42"/>
    </row>
    <row r="78" spans="1:21" ht="16.5" customHeight="1" x14ac:dyDescent="0.3">
      <c r="A78" s="199"/>
      <c r="B78" s="200"/>
      <c r="C78" s="200"/>
      <c r="D78" s="200"/>
      <c r="E78" s="200"/>
      <c r="F78" s="200"/>
      <c r="G78" s="200"/>
      <c r="H78" s="200"/>
      <c r="I78" s="200"/>
      <c r="J78" s="200"/>
      <c r="K78" s="200"/>
      <c r="L78" s="200"/>
      <c r="M78" s="200"/>
      <c r="N78" s="200"/>
      <c r="O78" s="200"/>
      <c r="P78" s="200"/>
      <c r="Q78" s="200"/>
      <c r="R78" s="200"/>
      <c r="S78" s="200"/>
      <c r="T78" s="200"/>
      <c r="U78" s="201"/>
    </row>
    <row r="79" spans="1:21" ht="81.75" customHeight="1" x14ac:dyDescent="0.3">
      <c r="A79" s="181" t="s">
        <v>55</v>
      </c>
      <c r="B79" s="181" t="s">
        <v>118</v>
      </c>
      <c r="C79" s="186" t="s">
        <v>208</v>
      </c>
      <c r="D79" s="56" t="s">
        <v>56</v>
      </c>
      <c r="E79" s="55" t="s">
        <v>57</v>
      </c>
      <c r="F79" s="86">
        <v>24.1</v>
      </c>
      <c r="G79" s="86">
        <v>23.1</v>
      </c>
      <c r="H79" s="86">
        <v>19.3</v>
      </c>
      <c r="I79" s="84">
        <f>SUM(J79,L79)</f>
        <v>86264403.429999992</v>
      </c>
      <c r="J79" s="84">
        <f>SUM(J87,J102,J114)</f>
        <v>70013027.319999993</v>
      </c>
      <c r="K79" s="84">
        <v>0</v>
      </c>
      <c r="L79" s="84">
        <f>SUM(L87,L102,L114)</f>
        <v>16251376.109999999</v>
      </c>
      <c r="M79" s="85">
        <f>SUM(N79,P79)</f>
        <v>75317140.659999996</v>
      </c>
      <c r="N79" s="85">
        <f>SUM(N87,N102,N114)</f>
        <v>61296873.850000001</v>
      </c>
      <c r="O79" s="51" t="s">
        <v>31</v>
      </c>
      <c r="P79" s="85">
        <f>SUM(P87,P102,P114)</f>
        <v>14020266.810000001</v>
      </c>
      <c r="Q79" s="85">
        <f>SUM(R79:T79)</f>
        <v>9940933.6600000001</v>
      </c>
      <c r="R79" s="85">
        <f>SUM(R87,R102,R114)</f>
        <v>9129664.1099999994</v>
      </c>
      <c r="S79" s="85">
        <f t="shared" ref="S79:T79" si="17">SUM(S87,S102,S114)</f>
        <v>0</v>
      </c>
      <c r="T79" s="85">
        <f t="shared" si="17"/>
        <v>811269.55</v>
      </c>
      <c r="U79" s="188"/>
    </row>
    <row r="80" spans="1:21" ht="118.5" customHeight="1" x14ac:dyDescent="0.3">
      <c r="A80" s="182"/>
      <c r="B80" s="182"/>
      <c r="C80" s="187"/>
      <c r="D80" s="56" t="s">
        <v>58</v>
      </c>
      <c r="E80" s="55" t="s">
        <v>59</v>
      </c>
      <c r="F80" s="157">
        <v>50</v>
      </c>
      <c r="G80" s="65">
        <v>0</v>
      </c>
      <c r="H80" s="67">
        <v>50</v>
      </c>
      <c r="I80" s="70"/>
      <c r="J80" s="70"/>
      <c r="K80" s="70"/>
      <c r="L80" s="70"/>
      <c r="M80" s="71"/>
      <c r="N80" s="71"/>
      <c r="O80" s="71"/>
      <c r="P80" s="71"/>
      <c r="Q80" s="70"/>
      <c r="R80" s="70"/>
      <c r="S80" s="70"/>
      <c r="T80" s="70"/>
      <c r="U80" s="189"/>
    </row>
    <row r="81" spans="1:21" ht="178.5" customHeight="1" x14ac:dyDescent="0.3">
      <c r="A81" s="182"/>
      <c r="B81" s="182"/>
      <c r="C81" s="187"/>
      <c r="D81" s="56" t="s">
        <v>60</v>
      </c>
      <c r="E81" s="55" t="s">
        <v>61</v>
      </c>
      <c r="F81" s="86">
        <v>13.4</v>
      </c>
      <c r="G81" s="65">
        <v>0</v>
      </c>
      <c r="H81" s="67">
        <v>15</v>
      </c>
      <c r="I81" s="70"/>
      <c r="J81" s="70"/>
      <c r="K81" s="70"/>
      <c r="L81" s="70"/>
      <c r="M81" s="71"/>
      <c r="N81" s="71"/>
      <c r="O81" s="71"/>
      <c r="P81" s="71"/>
      <c r="Q81" s="70"/>
      <c r="R81" s="70"/>
      <c r="S81" s="70"/>
      <c r="T81" s="70"/>
      <c r="U81" s="189"/>
    </row>
    <row r="82" spans="1:21" ht="114" customHeight="1" x14ac:dyDescent="0.3">
      <c r="A82" s="182"/>
      <c r="B82" s="182"/>
      <c r="C82" s="187"/>
      <c r="D82" s="56" t="s">
        <v>62</v>
      </c>
      <c r="E82" s="55" t="s">
        <v>63</v>
      </c>
      <c r="F82" s="157">
        <v>238</v>
      </c>
      <c r="G82" s="65">
        <v>0</v>
      </c>
      <c r="H82" s="67">
        <v>280</v>
      </c>
      <c r="I82" s="70"/>
      <c r="J82" s="70"/>
      <c r="K82" s="70"/>
      <c r="L82" s="70"/>
      <c r="M82" s="71"/>
      <c r="N82" s="71"/>
      <c r="O82" s="71"/>
      <c r="P82" s="71"/>
      <c r="Q82" s="70"/>
      <c r="R82" s="70"/>
      <c r="S82" s="70"/>
      <c r="T82" s="70"/>
      <c r="U82" s="189"/>
    </row>
    <row r="83" spans="1:21" ht="99.75" customHeight="1" x14ac:dyDescent="0.3">
      <c r="A83" s="182"/>
      <c r="B83" s="182"/>
      <c r="C83" s="187"/>
      <c r="D83" s="56" t="s">
        <v>129</v>
      </c>
      <c r="E83" s="55" t="s">
        <v>64</v>
      </c>
      <c r="F83" s="157">
        <v>151</v>
      </c>
      <c r="G83" s="65">
        <v>0</v>
      </c>
      <c r="H83" s="67">
        <v>170</v>
      </c>
      <c r="I83" s="70"/>
      <c r="J83" s="70"/>
      <c r="K83" s="70"/>
      <c r="L83" s="70"/>
      <c r="M83" s="71"/>
      <c r="N83" s="71"/>
      <c r="O83" s="71"/>
      <c r="P83" s="71"/>
      <c r="Q83" s="70"/>
      <c r="R83" s="70"/>
      <c r="S83" s="70"/>
      <c r="T83" s="70"/>
      <c r="U83" s="189"/>
    </row>
    <row r="84" spans="1:21" ht="82.5" customHeight="1" x14ac:dyDescent="0.3">
      <c r="A84" s="182"/>
      <c r="B84" s="182"/>
      <c r="C84" s="187"/>
      <c r="D84" s="56" t="s">
        <v>209</v>
      </c>
      <c r="E84" s="55" t="s">
        <v>65</v>
      </c>
      <c r="F84" s="157">
        <v>95</v>
      </c>
      <c r="G84" s="65">
        <v>0</v>
      </c>
      <c r="H84" s="67">
        <v>95</v>
      </c>
      <c r="I84" s="70"/>
      <c r="J84" s="70"/>
      <c r="K84" s="70"/>
      <c r="L84" s="70"/>
      <c r="M84" s="71"/>
      <c r="N84" s="71"/>
      <c r="O84" s="71"/>
      <c r="P84" s="71"/>
      <c r="Q84" s="70"/>
      <c r="R84" s="70"/>
      <c r="S84" s="70"/>
      <c r="T84" s="70"/>
      <c r="U84" s="189"/>
    </row>
    <row r="85" spans="1:21" ht="150.75" customHeight="1" x14ac:dyDescent="0.3">
      <c r="A85" s="182"/>
      <c r="B85" s="182"/>
      <c r="C85" s="187"/>
      <c r="D85" s="56" t="s">
        <v>66</v>
      </c>
      <c r="E85" s="55" t="s">
        <v>67</v>
      </c>
      <c r="F85" s="157">
        <v>56</v>
      </c>
      <c r="G85" s="65">
        <v>0</v>
      </c>
      <c r="H85" s="67">
        <v>60</v>
      </c>
      <c r="I85" s="70"/>
      <c r="J85" s="70"/>
      <c r="K85" s="70"/>
      <c r="L85" s="70"/>
      <c r="M85" s="71"/>
      <c r="N85" s="71"/>
      <c r="O85" s="71"/>
      <c r="P85" s="71"/>
      <c r="Q85" s="70"/>
      <c r="R85" s="70"/>
      <c r="S85" s="70"/>
      <c r="T85" s="70"/>
      <c r="U85" s="189"/>
    </row>
    <row r="86" spans="1:21" ht="163.5" customHeight="1" x14ac:dyDescent="0.3">
      <c r="A86" s="183"/>
      <c r="B86" s="183"/>
      <c r="C86" s="185"/>
      <c r="D86" s="56" t="s">
        <v>68</v>
      </c>
      <c r="E86" s="55" t="s">
        <v>69</v>
      </c>
      <c r="F86" s="157">
        <v>74</v>
      </c>
      <c r="G86" s="65">
        <v>0</v>
      </c>
      <c r="H86" s="67">
        <v>75</v>
      </c>
      <c r="I86" s="73"/>
      <c r="J86" s="73"/>
      <c r="K86" s="73"/>
      <c r="L86" s="73"/>
      <c r="M86" s="74"/>
      <c r="N86" s="74"/>
      <c r="O86" s="74"/>
      <c r="P86" s="74"/>
      <c r="Q86" s="73"/>
      <c r="R86" s="73"/>
      <c r="S86" s="73"/>
      <c r="T86" s="73"/>
      <c r="U86" s="190"/>
    </row>
    <row r="87" spans="1:21" ht="127.5" customHeight="1" x14ac:dyDescent="0.3">
      <c r="A87" s="177" t="s">
        <v>75</v>
      </c>
      <c r="B87" s="177" t="s">
        <v>210</v>
      </c>
      <c r="C87" s="194" t="s">
        <v>211</v>
      </c>
      <c r="D87" s="107" t="s">
        <v>70</v>
      </c>
      <c r="E87" s="108" t="s">
        <v>36</v>
      </c>
      <c r="F87" s="121">
        <v>0</v>
      </c>
      <c r="G87" s="121">
        <v>0</v>
      </c>
      <c r="H87" s="109">
        <f>SUM(H92)</f>
        <v>571</v>
      </c>
      <c r="I87" s="110">
        <f>SUM(J87,L87)</f>
        <v>23909598.669999998</v>
      </c>
      <c r="J87" s="110">
        <f>SUM(J92)</f>
        <v>20301273.77</v>
      </c>
      <c r="K87" s="111">
        <v>0</v>
      </c>
      <c r="L87" s="112">
        <f>SUM(L92)</f>
        <v>3608324.9</v>
      </c>
      <c r="M87" s="113">
        <f>SUM(N87,P87)</f>
        <v>21942077.840000004</v>
      </c>
      <c r="N87" s="113">
        <f>SUM(N92)</f>
        <v>18628870.100000001</v>
      </c>
      <c r="O87" s="113">
        <v>0</v>
      </c>
      <c r="P87" s="113">
        <f>SUM(P92)</f>
        <v>3313207.74</v>
      </c>
      <c r="Q87" s="111">
        <f>SUM(R87,T87)</f>
        <v>2356220.9799999995</v>
      </c>
      <c r="R87" s="111">
        <f>SUM(R92)</f>
        <v>2322096.3099999996</v>
      </c>
      <c r="S87" s="111">
        <f t="shared" ref="S87:T87" si="18">SUM(S92)</f>
        <v>0</v>
      </c>
      <c r="T87" s="111">
        <f t="shared" si="18"/>
        <v>34124.67</v>
      </c>
      <c r="U87" s="191"/>
    </row>
    <row r="88" spans="1:21" ht="117.75" customHeight="1" x14ac:dyDescent="0.3">
      <c r="A88" s="178"/>
      <c r="B88" s="178"/>
      <c r="C88" s="195"/>
      <c r="D88" s="107" t="s">
        <v>71</v>
      </c>
      <c r="E88" s="108" t="s">
        <v>36</v>
      </c>
      <c r="F88" s="121">
        <v>0</v>
      </c>
      <c r="G88" s="121">
        <v>0</v>
      </c>
      <c r="H88" s="115">
        <f>SUM(H93)</f>
        <v>5811</v>
      </c>
      <c r="I88" s="116"/>
      <c r="J88" s="116"/>
      <c r="K88" s="116"/>
      <c r="L88" s="116"/>
      <c r="M88" s="117"/>
      <c r="N88" s="117"/>
      <c r="O88" s="117"/>
      <c r="P88" s="117"/>
      <c r="Q88" s="116"/>
      <c r="R88" s="116"/>
      <c r="S88" s="116"/>
      <c r="T88" s="116"/>
      <c r="U88" s="192"/>
    </row>
    <row r="89" spans="1:21" ht="189" customHeight="1" x14ac:dyDescent="0.3">
      <c r="A89" s="178"/>
      <c r="B89" s="178"/>
      <c r="C89" s="195"/>
      <c r="D89" s="107" t="s">
        <v>212</v>
      </c>
      <c r="E89" s="108" t="s">
        <v>72</v>
      </c>
      <c r="F89" s="121">
        <v>0</v>
      </c>
      <c r="G89" s="121">
        <v>0</v>
      </c>
      <c r="H89" s="109">
        <f>SUM(H94)</f>
        <v>19</v>
      </c>
      <c r="I89" s="116"/>
      <c r="J89" s="116"/>
      <c r="K89" s="116"/>
      <c r="L89" s="116"/>
      <c r="M89" s="117"/>
      <c r="N89" s="117"/>
      <c r="O89" s="117"/>
      <c r="P89" s="117"/>
      <c r="Q89" s="116"/>
      <c r="R89" s="116"/>
      <c r="S89" s="116"/>
      <c r="T89" s="116"/>
      <c r="U89" s="192"/>
    </row>
    <row r="90" spans="1:21" ht="132" customHeight="1" x14ac:dyDescent="0.3">
      <c r="A90" s="178"/>
      <c r="B90" s="178"/>
      <c r="C90" s="195"/>
      <c r="D90" s="107" t="s">
        <v>74</v>
      </c>
      <c r="E90" s="108" t="s">
        <v>36</v>
      </c>
      <c r="F90" s="121">
        <v>0</v>
      </c>
      <c r="G90" s="121">
        <v>0</v>
      </c>
      <c r="H90" s="109">
        <f>SUM(H95)</f>
        <v>490</v>
      </c>
      <c r="I90" s="116"/>
      <c r="J90" s="116"/>
      <c r="K90" s="114"/>
      <c r="L90" s="116"/>
      <c r="M90" s="117"/>
      <c r="N90" s="117"/>
      <c r="O90" s="117"/>
      <c r="P90" s="117"/>
      <c r="Q90" s="116"/>
      <c r="R90" s="116"/>
      <c r="S90" s="116"/>
      <c r="T90" s="116"/>
      <c r="U90" s="192"/>
    </row>
    <row r="91" spans="1:21" ht="129" customHeight="1" x14ac:dyDescent="0.3">
      <c r="A91" s="179"/>
      <c r="B91" s="179"/>
      <c r="C91" s="196"/>
      <c r="D91" s="107" t="s">
        <v>73</v>
      </c>
      <c r="E91" s="108" t="s">
        <v>36</v>
      </c>
      <c r="F91" s="121">
        <v>0</v>
      </c>
      <c r="G91" s="121">
        <v>0</v>
      </c>
      <c r="H91" s="109">
        <f>SUM(H96)</f>
        <v>64</v>
      </c>
      <c r="I91" s="118"/>
      <c r="J91" s="118"/>
      <c r="K91" s="118"/>
      <c r="L91" s="118"/>
      <c r="M91" s="119"/>
      <c r="N91" s="119"/>
      <c r="O91" s="119"/>
      <c r="P91" s="119"/>
      <c r="Q91" s="118"/>
      <c r="R91" s="118"/>
      <c r="S91" s="118"/>
      <c r="T91" s="118"/>
      <c r="U91" s="193"/>
    </row>
    <row r="92" spans="1:21" ht="103.5" customHeight="1" x14ac:dyDescent="0.3">
      <c r="A92" s="172" t="s">
        <v>83</v>
      </c>
      <c r="B92" s="172" t="s">
        <v>84</v>
      </c>
      <c r="C92" s="27" t="s">
        <v>213</v>
      </c>
      <c r="D92" s="18" t="s">
        <v>218</v>
      </c>
      <c r="E92" s="27" t="s">
        <v>36</v>
      </c>
      <c r="F92" s="153">
        <v>0</v>
      </c>
      <c r="G92" s="153">
        <v>0</v>
      </c>
      <c r="H92" s="60">
        <v>571</v>
      </c>
      <c r="I92" s="31">
        <f>SUM(J92,L92)</f>
        <v>23909598.669999998</v>
      </c>
      <c r="J92" s="24">
        <v>20301273.77</v>
      </c>
      <c r="K92" s="32">
        <v>0</v>
      </c>
      <c r="L92" s="102">
        <v>3608324.9</v>
      </c>
      <c r="M92" s="139">
        <f>SUM(N92,P92)</f>
        <v>21942077.840000004</v>
      </c>
      <c r="N92" s="139">
        <v>18628870.100000001</v>
      </c>
      <c r="O92" s="139">
        <v>0</v>
      </c>
      <c r="P92" s="139">
        <v>3313207.74</v>
      </c>
      <c r="Q92" s="32">
        <f>SUM(R92,T92)</f>
        <v>2356220.9799999995</v>
      </c>
      <c r="R92" s="32">
        <v>2322096.3099999996</v>
      </c>
      <c r="S92" s="32">
        <v>0</v>
      </c>
      <c r="T92" s="32">
        <v>34124.67</v>
      </c>
      <c r="U92" s="244"/>
    </row>
    <row r="93" spans="1:21" ht="111" customHeight="1" x14ac:dyDescent="0.3">
      <c r="A93" s="180"/>
      <c r="B93" s="180"/>
      <c r="C93" s="27" t="s">
        <v>214</v>
      </c>
      <c r="D93" s="18" t="s">
        <v>219</v>
      </c>
      <c r="E93" s="27" t="s">
        <v>36</v>
      </c>
      <c r="F93" s="153">
        <v>0</v>
      </c>
      <c r="G93" s="153">
        <v>0</v>
      </c>
      <c r="H93" s="60">
        <v>5811</v>
      </c>
      <c r="I93" s="88"/>
      <c r="J93" s="89"/>
      <c r="K93" s="49"/>
      <c r="L93" s="88"/>
      <c r="M93" s="90"/>
      <c r="N93" s="90"/>
      <c r="O93" s="90"/>
      <c r="P93" s="90"/>
      <c r="Q93" s="49"/>
      <c r="R93" s="49"/>
      <c r="S93" s="49"/>
      <c r="T93" s="49"/>
      <c r="U93" s="245"/>
    </row>
    <row r="94" spans="1:21" ht="180" customHeight="1" x14ac:dyDescent="0.3">
      <c r="A94" s="180"/>
      <c r="B94" s="180"/>
      <c r="C94" s="27" t="s">
        <v>215</v>
      </c>
      <c r="D94" s="18" t="s">
        <v>220</v>
      </c>
      <c r="E94" s="27" t="s">
        <v>72</v>
      </c>
      <c r="F94" s="153">
        <v>0</v>
      </c>
      <c r="G94" s="153">
        <v>0</v>
      </c>
      <c r="H94" s="60">
        <v>19</v>
      </c>
      <c r="I94" s="88"/>
      <c r="J94" s="89"/>
      <c r="K94" s="49"/>
      <c r="L94" s="88"/>
      <c r="M94" s="90"/>
      <c r="N94" s="90"/>
      <c r="O94" s="90"/>
      <c r="P94" s="90"/>
      <c r="Q94" s="49"/>
      <c r="R94" s="49"/>
      <c r="S94" s="49"/>
      <c r="T94" s="49"/>
      <c r="U94" s="245"/>
    </row>
    <row r="95" spans="1:21" ht="113.25" customHeight="1" x14ac:dyDescent="0.3">
      <c r="A95" s="180"/>
      <c r="B95" s="180"/>
      <c r="C95" s="27" t="s">
        <v>216</v>
      </c>
      <c r="D95" s="18" t="s">
        <v>221</v>
      </c>
      <c r="E95" s="27" t="s">
        <v>36</v>
      </c>
      <c r="F95" s="153">
        <v>0</v>
      </c>
      <c r="G95" s="153">
        <v>0</v>
      </c>
      <c r="H95" s="60">
        <v>490</v>
      </c>
      <c r="I95" s="88"/>
      <c r="J95" s="89"/>
      <c r="K95" s="49"/>
      <c r="L95" s="88"/>
      <c r="M95" s="90"/>
      <c r="N95" s="90"/>
      <c r="O95" s="90"/>
      <c r="P95" s="90"/>
      <c r="Q95" s="49"/>
      <c r="R95" s="49"/>
      <c r="S95" s="49"/>
      <c r="T95" s="49"/>
      <c r="U95" s="245"/>
    </row>
    <row r="96" spans="1:21" ht="138.75" customHeight="1" x14ac:dyDescent="0.3">
      <c r="A96" s="180"/>
      <c r="B96" s="180"/>
      <c r="C96" s="27" t="s">
        <v>217</v>
      </c>
      <c r="D96" s="18" t="s">
        <v>222</v>
      </c>
      <c r="E96" s="27" t="s">
        <v>36</v>
      </c>
      <c r="F96" s="153">
        <v>0</v>
      </c>
      <c r="G96" s="153">
        <v>0</v>
      </c>
      <c r="H96" s="60">
        <v>64</v>
      </c>
      <c r="I96" s="88"/>
      <c r="J96" s="89"/>
      <c r="K96" s="49"/>
      <c r="L96" s="88"/>
      <c r="M96" s="90"/>
      <c r="N96" s="90"/>
      <c r="O96" s="90"/>
      <c r="P96" s="90"/>
      <c r="Q96" s="49"/>
      <c r="R96" s="49"/>
      <c r="S96" s="49"/>
      <c r="T96" s="49"/>
      <c r="U96" s="245"/>
    </row>
    <row r="97" spans="1:21" ht="92.25" customHeight="1" x14ac:dyDescent="0.3">
      <c r="A97" s="180"/>
      <c r="B97" s="180"/>
      <c r="C97" s="27" t="s">
        <v>223</v>
      </c>
      <c r="D97" s="18" t="s">
        <v>224</v>
      </c>
      <c r="E97" s="59">
        <v>0</v>
      </c>
      <c r="F97" s="59">
        <v>0</v>
      </c>
      <c r="G97" s="59">
        <v>0</v>
      </c>
      <c r="H97" s="60">
        <v>571</v>
      </c>
      <c r="I97" s="88"/>
      <c r="J97" s="89"/>
      <c r="K97" s="49"/>
      <c r="L97" s="88"/>
      <c r="M97" s="90"/>
      <c r="N97" s="90"/>
      <c r="O97" s="90"/>
      <c r="P97" s="90"/>
      <c r="Q97" s="49"/>
      <c r="R97" s="49"/>
      <c r="S97" s="49"/>
      <c r="T97" s="49"/>
      <c r="U97" s="245"/>
    </row>
    <row r="98" spans="1:21" ht="90" customHeight="1" x14ac:dyDescent="0.3">
      <c r="A98" s="180"/>
      <c r="B98" s="180"/>
      <c r="C98" s="27" t="s">
        <v>225</v>
      </c>
      <c r="D98" s="18" t="s">
        <v>226</v>
      </c>
      <c r="E98" s="59">
        <v>0</v>
      </c>
      <c r="F98" s="59">
        <v>0</v>
      </c>
      <c r="G98" s="59">
        <v>0</v>
      </c>
      <c r="H98" s="60">
        <v>6276</v>
      </c>
      <c r="I98" s="20"/>
      <c r="J98" s="20"/>
      <c r="K98" s="20"/>
      <c r="L98" s="20"/>
      <c r="M98" s="21"/>
      <c r="N98" s="21"/>
      <c r="O98" s="21"/>
      <c r="P98" s="21"/>
      <c r="Q98" s="20"/>
      <c r="R98" s="20"/>
      <c r="S98" s="20"/>
      <c r="T98" s="20"/>
      <c r="U98" s="245"/>
    </row>
    <row r="99" spans="1:21" ht="67.5" customHeight="1" x14ac:dyDescent="0.3">
      <c r="A99" s="180"/>
      <c r="B99" s="180"/>
      <c r="C99" s="27" t="s">
        <v>227</v>
      </c>
      <c r="D99" s="18" t="s">
        <v>228</v>
      </c>
      <c r="E99" s="59">
        <v>0</v>
      </c>
      <c r="F99" s="59">
        <v>0</v>
      </c>
      <c r="G99" s="59">
        <v>0</v>
      </c>
      <c r="H99" s="60">
        <v>395</v>
      </c>
      <c r="I99" s="20"/>
      <c r="J99" s="20"/>
      <c r="K99" s="20"/>
      <c r="L99" s="20"/>
      <c r="M99" s="21"/>
      <c r="N99" s="21"/>
      <c r="O99" s="21"/>
      <c r="P99" s="21"/>
      <c r="Q99" s="20"/>
      <c r="R99" s="20"/>
      <c r="S99" s="20"/>
      <c r="T99" s="20"/>
      <c r="U99" s="245"/>
    </row>
    <row r="100" spans="1:21" ht="163.5" customHeight="1" x14ac:dyDescent="0.3">
      <c r="A100" s="180"/>
      <c r="B100" s="180"/>
      <c r="C100" s="27" t="s">
        <v>229</v>
      </c>
      <c r="D100" s="18" t="s">
        <v>230</v>
      </c>
      <c r="E100" s="59">
        <v>0</v>
      </c>
      <c r="F100" s="59">
        <v>0</v>
      </c>
      <c r="G100" s="59">
        <v>0</v>
      </c>
      <c r="H100" s="60">
        <v>6</v>
      </c>
      <c r="I100" s="20"/>
      <c r="J100" s="20"/>
      <c r="K100" s="20"/>
      <c r="L100" s="20"/>
      <c r="M100" s="21"/>
      <c r="N100" s="21"/>
      <c r="O100" s="21"/>
      <c r="P100" s="21"/>
      <c r="Q100" s="20"/>
      <c r="R100" s="20"/>
      <c r="S100" s="20"/>
      <c r="T100" s="20"/>
      <c r="U100" s="245"/>
    </row>
    <row r="101" spans="1:21" ht="52.5" customHeight="1" x14ac:dyDescent="0.3">
      <c r="A101" s="180"/>
      <c r="B101" s="180"/>
      <c r="C101" s="27" t="s">
        <v>231</v>
      </c>
      <c r="D101" s="17" t="s">
        <v>232</v>
      </c>
      <c r="E101" s="59">
        <v>0</v>
      </c>
      <c r="F101" s="60">
        <v>1</v>
      </c>
      <c r="G101" s="59">
        <v>0</v>
      </c>
      <c r="H101" s="60">
        <v>4</v>
      </c>
      <c r="I101" s="22"/>
      <c r="J101" s="22"/>
      <c r="K101" s="22"/>
      <c r="L101" s="22"/>
      <c r="M101" s="23"/>
      <c r="N101" s="23"/>
      <c r="O101" s="23"/>
      <c r="P101" s="23"/>
      <c r="Q101" s="22"/>
      <c r="R101" s="22"/>
      <c r="S101" s="22"/>
      <c r="T101" s="22"/>
      <c r="U101" s="246"/>
    </row>
    <row r="102" spans="1:21" ht="117" customHeight="1" x14ac:dyDescent="0.3">
      <c r="A102" s="177" t="s">
        <v>76</v>
      </c>
      <c r="B102" s="177" t="s">
        <v>233</v>
      </c>
      <c r="C102" s="194" t="s">
        <v>234</v>
      </c>
      <c r="D102" s="107" t="s">
        <v>77</v>
      </c>
      <c r="E102" s="108" t="s">
        <v>36</v>
      </c>
      <c r="F102" s="121">
        <v>0</v>
      </c>
      <c r="G102" s="121">
        <v>0</v>
      </c>
      <c r="H102" s="109">
        <f>SUM(H106)</f>
        <v>331</v>
      </c>
      <c r="I102" s="110">
        <f>SUM(J102,L102)</f>
        <v>59060845.799999997</v>
      </c>
      <c r="J102" s="110">
        <f>SUM(J106,J108)</f>
        <v>46911889.780000001</v>
      </c>
      <c r="K102" s="111">
        <v>0</v>
      </c>
      <c r="L102" s="111">
        <f>SUM(L106,L108)</f>
        <v>12148956.02</v>
      </c>
      <c r="M102" s="113">
        <f>SUM(N102,P102)</f>
        <v>50676673.219999999</v>
      </c>
      <c r="N102" s="113">
        <f>SUM(N106,N108)</f>
        <v>40374373.350000001</v>
      </c>
      <c r="O102" s="113">
        <v>0</v>
      </c>
      <c r="P102" s="113">
        <f>SUM(P106,P108)</f>
        <v>10302299.870000001</v>
      </c>
      <c r="Q102" s="111">
        <f>SUM(R102,T102)</f>
        <v>6943904.4799999995</v>
      </c>
      <c r="R102" s="111">
        <f>SUM(R106,R108)</f>
        <v>6223819.8399999999</v>
      </c>
      <c r="S102" s="111">
        <f t="shared" ref="S102:T102" si="19">SUM(S106,S108)</f>
        <v>0</v>
      </c>
      <c r="T102" s="111">
        <f t="shared" si="19"/>
        <v>720084.64</v>
      </c>
      <c r="U102" s="177"/>
    </row>
    <row r="103" spans="1:21" ht="187.5" customHeight="1" x14ac:dyDescent="0.3">
      <c r="A103" s="178"/>
      <c r="B103" s="178"/>
      <c r="C103" s="195"/>
      <c r="D103" s="107" t="s">
        <v>78</v>
      </c>
      <c r="E103" s="108" t="s">
        <v>36</v>
      </c>
      <c r="F103" s="121">
        <v>0</v>
      </c>
      <c r="G103" s="121">
        <v>0</v>
      </c>
      <c r="H103" s="109">
        <f>SUM(H108)</f>
        <v>330</v>
      </c>
      <c r="I103" s="140"/>
      <c r="J103" s="140"/>
      <c r="K103" s="140"/>
      <c r="L103" s="140"/>
      <c r="M103" s="140"/>
      <c r="N103" s="140"/>
      <c r="O103" s="140"/>
      <c r="P103" s="140"/>
      <c r="Q103" s="132"/>
      <c r="R103" s="132"/>
      <c r="S103" s="132"/>
      <c r="T103" s="132"/>
      <c r="U103" s="178"/>
    </row>
    <row r="104" spans="1:21" ht="210.75" customHeight="1" x14ac:dyDescent="0.3">
      <c r="A104" s="178"/>
      <c r="B104" s="178"/>
      <c r="C104" s="195"/>
      <c r="D104" s="107" t="s">
        <v>79</v>
      </c>
      <c r="E104" s="108" t="s">
        <v>36</v>
      </c>
      <c r="F104" s="121">
        <v>0</v>
      </c>
      <c r="G104" s="121">
        <v>0</v>
      </c>
      <c r="H104" s="109">
        <f>SUM(H109)</f>
        <v>535</v>
      </c>
      <c r="I104" s="116"/>
      <c r="J104" s="116"/>
      <c r="K104" s="116"/>
      <c r="L104" s="116"/>
      <c r="M104" s="141"/>
      <c r="N104" s="141"/>
      <c r="O104" s="141"/>
      <c r="P104" s="141"/>
      <c r="Q104" s="114"/>
      <c r="R104" s="114"/>
      <c r="S104" s="114"/>
      <c r="T104" s="114"/>
      <c r="U104" s="178"/>
    </row>
    <row r="105" spans="1:21" ht="129.75" customHeight="1" x14ac:dyDescent="0.3">
      <c r="A105" s="179"/>
      <c r="B105" s="179"/>
      <c r="C105" s="196"/>
      <c r="D105" s="107" t="s">
        <v>235</v>
      </c>
      <c r="E105" s="108" t="s">
        <v>36</v>
      </c>
      <c r="F105" s="121">
        <v>0</v>
      </c>
      <c r="G105" s="121">
        <v>0</v>
      </c>
      <c r="H105" s="109">
        <f>SUM(H110)</f>
        <v>260</v>
      </c>
      <c r="I105" s="118"/>
      <c r="J105" s="118"/>
      <c r="K105" s="118"/>
      <c r="L105" s="118"/>
      <c r="M105" s="119"/>
      <c r="N105" s="119"/>
      <c r="O105" s="119"/>
      <c r="P105" s="119"/>
      <c r="Q105" s="118"/>
      <c r="R105" s="118"/>
      <c r="S105" s="118"/>
      <c r="T105" s="118"/>
      <c r="U105" s="179"/>
    </row>
    <row r="106" spans="1:21" ht="105.75" customHeight="1" x14ac:dyDescent="0.3">
      <c r="A106" s="16" t="s">
        <v>85</v>
      </c>
      <c r="B106" s="16" t="s">
        <v>86</v>
      </c>
      <c r="C106" s="27" t="s">
        <v>236</v>
      </c>
      <c r="D106" s="17" t="s">
        <v>237</v>
      </c>
      <c r="E106" s="27" t="s">
        <v>36</v>
      </c>
      <c r="F106" s="59">
        <v>0</v>
      </c>
      <c r="G106" s="59">
        <v>0</v>
      </c>
      <c r="H106" s="60">
        <v>331</v>
      </c>
      <c r="I106" s="197">
        <f>SUM(J106,L106)</f>
        <v>22010552.07</v>
      </c>
      <c r="J106" s="197">
        <v>17560589.030000001</v>
      </c>
      <c r="K106" s="197">
        <v>0</v>
      </c>
      <c r="L106" s="197">
        <v>4449963.04</v>
      </c>
      <c r="M106" s="206">
        <f>SUM(N106,P106)</f>
        <v>20232851.719999999</v>
      </c>
      <c r="N106" s="142">
        <v>16049543.75</v>
      </c>
      <c r="O106" s="142">
        <v>0</v>
      </c>
      <c r="P106" s="142">
        <v>4183307.9699999997</v>
      </c>
      <c r="Q106" s="142">
        <f>SUM(R106,T106)</f>
        <v>2530698.7399999998</v>
      </c>
      <c r="R106" s="142">
        <v>2426166.6399999997</v>
      </c>
      <c r="S106" s="208">
        <v>0</v>
      </c>
      <c r="T106" s="137">
        <v>104532.09999999999</v>
      </c>
      <c r="U106" s="166"/>
    </row>
    <row r="107" spans="1:21" ht="66.75" customHeight="1" x14ac:dyDescent="0.3">
      <c r="A107" s="16"/>
      <c r="B107" s="16"/>
      <c r="C107" s="25" t="s">
        <v>101</v>
      </c>
      <c r="D107" s="17" t="s">
        <v>238</v>
      </c>
      <c r="E107" s="59">
        <v>0</v>
      </c>
      <c r="F107" s="60">
        <v>4</v>
      </c>
      <c r="G107" s="59">
        <v>0</v>
      </c>
      <c r="H107" s="60">
        <v>331</v>
      </c>
      <c r="I107" s="198"/>
      <c r="J107" s="198"/>
      <c r="K107" s="198"/>
      <c r="L107" s="198"/>
      <c r="M107" s="207"/>
      <c r="N107" s="143"/>
      <c r="O107" s="143"/>
      <c r="P107" s="143"/>
      <c r="Q107" s="143"/>
      <c r="R107" s="143"/>
      <c r="S107" s="209"/>
      <c r="T107" s="155"/>
      <c r="U107" s="168"/>
    </row>
    <row r="108" spans="1:21" ht="153" customHeight="1" x14ac:dyDescent="0.3">
      <c r="A108" s="172" t="s">
        <v>87</v>
      </c>
      <c r="B108" s="172" t="s">
        <v>88</v>
      </c>
      <c r="C108" s="27" t="s">
        <v>112</v>
      </c>
      <c r="D108" s="17" t="s">
        <v>239</v>
      </c>
      <c r="E108" s="27" t="s">
        <v>36</v>
      </c>
      <c r="F108" s="59">
        <v>0</v>
      </c>
      <c r="G108" s="59">
        <v>0</v>
      </c>
      <c r="H108" s="60">
        <v>330</v>
      </c>
      <c r="I108" s="49">
        <f>SUM(J108,L108)</f>
        <v>37050293.729999997</v>
      </c>
      <c r="J108" s="49">
        <v>29351300.75</v>
      </c>
      <c r="K108" s="49">
        <v>0</v>
      </c>
      <c r="L108" s="49">
        <v>7698992.9799999995</v>
      </c>
      <c r="M108" s="90">
        <f>SUM(N108,P108)</f>
        <v>30443821.5</v>
      </c>
      <c r="N108" s="144">
        <v>24324829.600000001</v>
      </c>
      <c r="O108" s="90">
        <v>0</v>
      </c>
      <c r="P108" s="90">
        <v>6118991.9000000004</v>
      </c>
      <c r="Q108" s="24">
        <f>SUM(R108,T108)</f>
        <v>4413205.74</v>
      </c>
      <c r="R108" s="24">
        <v>3797653.2</v>
      </c>
      <c r="S108" s="24">
        <v>0</v>
      </c>
      <c r="T108" s="24">
        <v>615552.54</v>
      </c>
      <c r="U108" s="38"/>
    </row>
    <row r="109" spans="1:21" ht="179.25" customHeight="1" x14ac:dyDescent="0.3">
      <c r="A109" s="180"/>
      <c r="B109" s="180"/>
      <c r="C109" s="27" t="s">
        <v>113</v>
      </c>
      <c r="D109" s="17" t="s">
        <v>240</v>
      </c>
      <c r="E109" s="27" t="s">
        <v>36</v>
      </c>
      <c r="F109" s="59">
        <v>0</v>
      </c>
      <c r="G109" s="59">
        <v>0</v>
      </c>
      <c r="H109" s="60">
        <v>535</v>
      </c>
      <c r="I109" s="49"/>
      <c r="J109" s="49"/>
      <c r="K109" s="49"/>
      <c r="L109" s="49"/>
      <c r="M109" s="90"/>
      <c r="N109" s="90"/>
      <c r="O109" s="90"/>
      <c r="P109" s="90"/>
      <c r="Q109" s="79"/>
      <c r="R109" s="79"/>
      <c r="S109" s="79"/>
      <c r="T109" s="79"/>
      <c r="U109" s="38"/>
    </row>
    <row r="110" spans="1:21" ht="126" customHeight="1" x14ac:dyDescent="0.3">
      <c r="A110" s="180"/>
      <c r="B110" s="180"/>
      <c r="C110" s="27" t="s">
        <v>241</v>
      </c>
      <c r="D110" s="17" t="s">
        <v>242</v>
      </c>
      <c r="E110" s="27" t="s">
        <v>36</v>
      </c>
      <c r="F110" s="59">
        <v>0</v>
      </c>
      <c r="G110" s="59">
        <v>0</v>
      </c>
      <c r="H110" s="60">
        <v>260</v>
      </c>
      <c r="I110" s="49"/>
      <c r="J110" s="49"/>
      <c r="K110" s="49"/>
      <c r="L110" s="49"/>
      <c r="M110" s="90"/>
      <c r="N110" s="90"/>
      <c r="O110" s="90"/>
      <c r="P110" s="90"/>
      <c r="Q110" s="49"/>
      <c r="R110" s="49"/>
      <c r="S110" s="49"/>
      <c r="T110" s="49"/>
      <c r="U110" s="38"/>
    </row>
    <row r="111" spans="1:21" ht="147.75" customHeight="1" x14ac:dyDescent="0.3">
      <c r="A111" s="180"/>
      <c r="B111" s="180"/>
      <c r="C111" s="27" t="s">
        <v>243</v>
      </c>
      <c r="D111" s="17" t="s">
        <v>244</v>
      </c>
      <c r="E111" s="59">
        <v>0</v>
      </c>
      <c r="F111" s="59">
        <v>0</v>
      </c>
      <c r="G111" s="59">
        <v>0</v>
      </c>
      <c r="H111" s="60">
        <v>316</v>
      </c>
      <c r="I111" s="49"/>
      <c r="J111" s="49"/>
      <c r="K111" s="49"/>
      <c r="L111" s="49"/>
      <c r="M111" s="90"/>
      <c r="N111" s="90"/>
      <c r="O111" s="90"/>
      <c r="P111" s="90"/>
      <c r="Q111" s="49"/>
      <c r="R111" s="49"/>
      <c r="S111" s="49"/>
      <c r="T111" s="49"/>
      <c r="U111" s="38"/>
    </row>
    <row r="112" spans="1:21" ht="150" customHeight="1" x14ac:dyDescent="0.3">
      <c r="A112" s="180"/>
      <c r="B112" s="180"/>
      <c r="C112" s="27" t="s">
        <v>245</v>
      </c>
      <c r="D112" s="17" t="s">
        <v>276</v>
      </c>
      <c r="E112" s="59">
        <v>0</v>
      </c>
      <c r="F112" s="59">
        <v>0</v>
      </c>
      <c r="G112" s="59">
        <v>0</v>
      </c>
      <c r="H112" s="60">
        <v>122</v>
      </c>
      <c r="I112" s="49"/>
      <c r="J112" s="49"/>
      <c r="K112" s="49"/>
      <c r="L112" s="49"/>
      <c r="M112" s="90"/>
      <c r="N112" s="90"/>
      <c r="O112" s="90"/>
      <c r="P112" s="90"/>
      <c r="Q112" s="49"/>
      <c r="R112" s="49"/>
      <c r="S112" s="49"/>
      <c r="T112" s="49"/>
      <c r="U112" s="38"/>
    </row>
    <row r="113" spans="1:21" ht="90" customHeight="1" x14ac:dyDescent="0.3">
      <c r="A113" s="180"/>
      <c r="B113" s="180"/>
      <c r="C113" s="27" t="s">
        <v>246</v>
      </c>
      <c r="D113" s="17" t="s">
        <v>247</v>
      </c>
      <c r="E113" s="59">
        <v>0</v>
      </c>
      <c r="F113" s="59">
        <v>0</v>
      </c>
      <c r="G113" s="59">
        <v>0</v>
      </c>
      <c r="H113" s="60">
        <v>247</v>
      </c>
      <c r="I113" s="50"/>
      <c r="J113" s="50"/>
      <c r="K113" s="50"/>
      <c r="L113" s="50"/>
      <c r="M113" s="91"/>
      <c r="N113" s="91"/>
      <c r="O113" s="91"/>
      <c r="P113" s="91"/>
      <c r="Q113" s="50"/>
      <c r="R113" s="50"/>
      <c r="S113" s="50"/>
      <c r="T113" s="50"/>
      <c r="U113" s="33"/>
    </row>
    <row r="114" spans="1:21" ht="118.5" customHeight="1" x14ac:dyDescent="0.3">
      <c r="A114" s="177" t="s">
        <v>80</v>
      </c>
      <c r="B114" s="177" t="s">
        <v>248</v>
      </c>
      <c r="C114" s="194" t="s">
        <v>249</v>
      </c>
      <c r="D114" s="107" t="s">
        <v>277</v>
      </c>
      <c r="E114" s="108" t="s">
        <v>36</v>
      </c>
      <c r="F114" s="152">
        <f>SUM(F117)</f>
        <v>20</v>
      </c>
      <c r="G114" s="121">
        <v>0</v>
      </c>
      <c r="H114" s="109">
        <f>SUM(H117)</f>
        <v>82</v>
      </c>
      <c r="I114" s="110">
        <f>SUM(J114,L114)</f>
        <v>3293958.96</v>
      </c>
      <c r="J114" s="110">
        <f>SUM(J117,J121)</f>
        <v>2799863.77</v>
      </c>
      <c r="K114" s="111">
        <v>0</v>
      </c>
      <c r="L114" s="110">
        <f>SUM(L117,L121)</f>
        <v>494095.19</v>
      </c>
      <c r="M114" s="113">
        <f>SUM(N114,P114)</f>
        <v>2698389.6000000006</v>
      </c>
      <c r="N114" s="113">
        <f>SUM(N117,N121)</f>
        <v>2293630.4000000004</v>
      </c>
      <c r="O114" s="113">
        <v>0</v>
      </c>
      <c r="P114" s="113">
        <f>SUM(P117,P121)</f>
        <v>404759.2</v>
      </c>
      <c r="Q114" s="111">
        <f>SUM(R114,T114)</f>
        <v>640808.19999999995</v>
      </c>
      <c r="R114" s="111">
        <f>SUM(R117,R121)</f>
        <v>583747.96</v>
      </c>
      <c r="S114" s="111">
        <f t="shared" ref="S114:T114" si="20">SUM(S117,S121)</f>
        <v>0</v>
      </c>
      <c r="T114" s="111">
        <f t="shared" si="20"/>
        <v>57060.24</v>
      </c>
      <c r="U114" s="202"/>
    </row>
    <row r="115" spans="1:21" ht="114.75" customHeight="1" x14ac:dyDescent="0.3">
      <c r="A115" s="178"/>
      <c r="B115" s="178"/>
      <c r="C115" s="195"/>
      <c r="D115" s="107" t="s">
        <v>81</v>
      </c>
      <c r="E115" s="108" t="s">
        <v>36</v>
      </c>
      <c r="F115" s="152">
        <f>SUM(F118)</f>
        <v>18</v>
      </c>
      <c r="G115" s="121">
        <v>0</v>
      </c>
      <c r="H115" s="109">
        <f>SUM(H118)</f>
        <v>82</v>
      </c>
      <c r="I115" s="116"/>
      <c r="J115" s="116"/>
      <c r="K115" s="116"/>
      <c r="L115" s="116"/>
      <c r="M115" s="117"/>
      <c r="N115" s="117"/>
      <c r="O115" s="117"/>
      <c r="P115" s="117"/>
      <c r="Q115" s="116"/>
      <c r="R115" s="116"/>
      <c r="S115" s="116"/>
      <c r="T115" s="116"/>
      <c r="U115" s="203"/>
    </row>
    <row r="116" spans="1:21" ht="126.75" customHeight="1" x14ac:dyDescent="0.3">
      <c r="A116" s="178"/>
      <c r="B116" s="178"/>
      <c r="C116" s="196"/>
      <c r="D116" s="107" t="s">
        <v>82</v>
      </c>
      <c r="E116" s="108" t="s">
        <v>36</v>
      </c>
      <c r="F116" s="121">
        <v>0</v>
      </c>
      <c r="G116" s="121">
        <v>0</v>
      </c>
      <c r="H116" s="109">
        <f>SUM(H121)</f>
        <v>389</v>
      </c>
      <c r="I116" s="141"/>
      <c r="J116" s="141"/>
      <c r="K116" s="141"/>
      <c r="L116" s="141"/>
      <c r="M116" s="114"/>
      <c r="N116" s="141"/>
      <c r="O116" s="141"/>
      <c r="P116" s="141"/>
      <c r="Q116" s="141"/>
      <c r="R116" s="114"/>
      <c r="S116" s="114"/>
      <c r="T116" s="114"/>
      <c r="U116" s="203"/>
    </row>
    <row r="117" spans="1:21" ht="115.5" customHeight="1" x14ac:dyDescent="0.3">
      <c r="A117" s="172" t="s">
        <v>89</v>
      </c>
      <c r="B117" s="172" t="s">
        <v>90</v>
      </c>
      <c r="C117" s="92" t="s">
        <v>102</v>
      </c>
      <c r="D117" s="8" t="s">
        <v>278</v>
      </c>
      <c r="E117" s="27" t="s">
        <v>36</v>
      </c>
      <c r="F117" s="154">
        <v>20</v>
      </c>
      <c r="G117" s="153">
        <v>0</v>
      </c>
      <c r="H117" s="64">
        <v>82</v>
      </c>
      <c r="I117" s="24">
        <f>SUM(J117,L117)</f>
        <v>1795486.96</v>
      </c>
      <c r="J117" s="24">
        <v>1526163.77</v>
      </c>
      <c r="K117" s="32">
        <v>0</v>
      </c>
      <c r="L117" s="24">
        <v>269323.19</v>
      </c>
      <c r="M117" s="125">
        <f>SUM(N117,P117)</f>
        <v>1788163.9800000002</v>
      </c>
      <c r="N117" s="139">
        <v>1519939.2200000002</v>
      </c>
      <c r="O117" s="139" t="s">
        <v>31</v>
      </c>
      <c r="P117" s="139">
        <v>268224.76</v>
      </c>
      <c r="Q117" s="139">
        <f>SUM(R117,T117)</f>
        <v>508029.44</v>
      </c>
      <c r="R117" s="125">
        <v>462475.77</v>
      </c>
      <c r="S117" s="32" t="s">
        <v>31</v>
      </c>
      <c r="T117" s="32">
        <v>45553.67</v>
      </c>
      <c r="U117" s="170"/>
    </row>
    <row r="118" spans="1:21" ht="115.5" customHeight="1" x14ac:dyDescent="0.3">
      <c r="A118" s="180"/>
      <c r="B118" s="180"/>
      <c r="C118" s="92" t="s">
        <v>103</v>
      </c>
      <c r="D118" s="8" t="s">
        <v>250</v>
      </c>
      <c r="E118" s="27" t="s">
        <v>36</v>
      </c>
      <c r="F118" s="154">
        <v>18</v>
      </c>
      <c r="G118" s="153">
        <v>0</v>
      </c>
      <c r="H118" s="64">
        <v>82</v>
      </c>
      <c r="I118" s="79"/>
      <c r="J118" s="79"/>
      <c r="K118" s="26"/>
      <c r="L118" s="79"/>
      <c r="M118" s="26"/>
      <c r="N118" s="19"/>
      <c r="O118" s="19"/>
      <c r="P118" s="19"/>
      <c r="Q118" s="19"/>
      <c r="R118" s="26"/>
      <c r="S118" s="26"/>
      <c r="T118" s="26"/>
      <c r="U118" s="204"/>
    </row>
    <row r="119" spans="1:21" ht="90" customHeight="1" x14ac:dyDescent="0.3">
      <c r="A119" s="180"/>
      <c r="B119" s="180"/>
      <c r="C119" s="92" t="s">
        <v>104</v>
      </c>
      <c r="D119" s="8" t="s">
        <v>251</v>
      </c>
      <c r="E119" s="153" t="s">
        <v>31</v>
      </c>
      <c r="F119" s="154">
        <v>2496</v>
      </c>
      <c r="G119" s="153">
        <v>0</v>
      </c>
      <c r="H119" s="64">
        <v>15024</v>
      </c>
      <c r="I119" s="79"/>
      <c r="J119" s="79"/>
      <c r="K119" s="26"/>
      <c r="L119" s="79"/>
      <c r="M119" s="26"/>
      <c r="N119" s="19"/>
      <c r="O119" s="19"/>
      <c r="P119" s="19"/>
      <c r="Q119" s="19"/>
      <c r="R119" s="26"/>
      <c r="S119" s="26"/>
      <c r="T119" s="26"/>
      <c r="U119" s="204"/>
    </row>
    <row r="120" spans="1:21" ht="150" customHeight="1" x14ac:dyDescent="0.3">
      <c r="A120" s="180"/>
      <c r="B120" s="180"/>
      <c r="C120" s="92" t="s">
        <v>105</v>
      </c>
      <c r="D120" s="8" t="s">
        <v>252</v>
      </c>
      <c r="E120" s="153">
        <v>0</v>
      </c>
      <c r="F120" s="154">
        <v>4</v>
      </c>
      <c r="G120" s="153">
        <v>0</v>
      </c>
      <c r="H120" s="64">
        <v>4</v>
      </c>
      <c r="I120" s="79"/>
      <c r="J120" s="79"/>
      <c r="K120" s="26"/>
      <c r="L120" s="79"/>
      <c r="M120" s="26"/>
      <c r="N120" s="19"/>
      <c r="O120" s="19"/>
      <c r="P120" s="19"/>
      <c r="Q120" s="19"/>
      <c r="R120" s="26"/>
      <c r="S120" s="26"/>
      <c r="T120" s="26"/>
      <c r="U120" s="204"/>
    </row>
    <row r="121" spans="1:21" ht="122.25" customHeight="1" x14ac:dyDescent="0.3">
      <c r="A121" s="172" t="s">
        <v>99</v>
      </c>
      <c r="B121" s="172" t="s">
        <v>100</v>
      </c>
      <c r="C121" s="92" t="s">
        <v>114</v>
      </c>
      <c r="D121" s="8" t="s">
        <v>253</v>
      </c>
      <c r="E121" s="27" t="s">
        <v>36</v>
      </c>
      <c r="F121" s="153">
        <v>0</v>
      </c>
      <c r="G121" s="153">
        <v>0</v>
      </c>
      <c r="H121" s="64">
        <v>389</v>
      </c>
      <c r="I121" s="24">
        <f>SUM(J121,L121)</f>
        <v>1498472</v>
      </c>
      <c r="J121" s="24">
        <v>1273700</v>
      </c>
      <c r="K121" s="32">
        <v>0</v>
      </c>
      <c r="L121" s="24">
        <v>224772</v>
      </c>
      <c r="M121" s="32">
        <f>SUM(N121,P121)</f>
        <v>910225.61999999988</v>
      </c>
      <c r="N121" s="87">
        <v>773691.17999999993</v>
      </c>
      <c r="O121" s="87">
        <v>0</v>
      </c>
      <c r="P121" s="87">
        <v>136534.44</v>
      </c>
      <c r="Q121" s="87">
        <f>SUM(R121,T121)</f>
        <v>132778.76</v>
      </c>
      <c r="R121" s="32">
        <v>121272.19</v>
      </c>
      <c r="S121" s="32">
        <v>0</v>
      </c>
      <c r="T121" s="32">
        <v>11506.57</v>
      </c>
      <c r="U121" s="170"/>
    </row>
    <row r="122" spans="1:21" ht="103.5" customHeight="1" x14ac:dyDescent="0.3">
      <c r="A122" s="173"/>
      <c r="B122" s="173"/>
      <c r="C122" s="27" t="s">
        <v>254</v>
      </c>
      <c r="D122" s="18" t="s">
        <v>255</v>
      </c>
      <c r="E122" s="153">
        <v>0</v>
      </c>
      <c r="F122" s="153">
        <v>0</v>
      </c>
      <c r="G122" s="153">
        <v>0</v>
      </c>
      <c r="H122" s="60">
        <v>389</v>
      </c>
      <c r="I122" s="33"/>
      <c r="J122" s="33"/>
      <c r="K122" s="33"/>
      <c r="L122" s="33"/>
      <c r="M122" s="33"/>
      <c r="N122" s="33"/>
      <c r="O122" s="33"/>
      <c r="P122" s="33"/>
      <c r="Q122" s="33"/>
      <c r="R122" s="33"/>
      <c r="S122" s="33"/>
      <c r="T122" s="33"/>
      <c r="U122" s="171"/>
    </row>
    <row r="123" spans="1:21" ht="24" customHeight="1" x14ac:dyDescent="0.3">
      <c r="A123" s="29"/>
      <c r="B123" s="29"/>
      <c r="C123" s="29"/>
      <c r="D123" s="29"/>
      <c r="E123" s="29"/>
      <c r="F123" s="29"/>
      <c r="G123" s="29"/>
      <c r="H123" s="100" t="s">
        <v>16</v>
      </c>
      <c r="I123" s="101">
        <f>SUM(J123,L123)</f>
        <v>249978129.69999999</v>
      </c>
      <c r="J123" s="101">
        <f t="shared" ref="J123:P123" si="21">SUM(J19,J44,J54,J79)</f>
        <v>199468000</v>
      </c>
      <c r="K123" s="101">
        <f t="shared" si="21"/>
        <v>0</v>
      </c>
      <c r="L123" s="101">
        <f t="shared" si="21"/>
        <v>50510129.700000003</v>
      </c>
      <c r="M123" s="101">
        <f t="shared" si="21"/>
        <v>153703829.96000001</v>
      </c>
      <c r="N123" s="101">
        <f t="shared" si="21"/>
        <v>116313076.17000002</v>
      </c>
      <c r="O123" s="101">
        <f t="shared" si="21"/>
        <v>0</v>
      </c>
      <c r="P123" s="101">
        <f t="shared" si="21"/>
        <v>37390753.789999999</v>
      </c>
      <c r="Q123" s="101">
        <f>SUM(T123,R123)</f>
        <v>15505889.01</v>
      </c>
      <c r="R123" s="101">
        <f>SUM(R19,R44,R54,R79)</f>
        <v>14592564.699999999</v>
      </c>
      <c r="S123" s="101">
        <f>SUM(S19,S44,S54,S79)</f>
        <v>0</v>
      </c>
      <c r="T123" s="101">
        <f>SUM(T19,T44,T54,T79)</f>
        <v>913324.31</v>
      </c>
    </row>
    <row r="124" spans="1:21" x14ac:dyDescent="0.3">
      <c r="A124" s="30"/>
      <c r="B124" s="30"/>
      <c r="C124" s="30"/>
      <c r="D124" s="30"/>
      <c r="E124" s="30"/>
      <c r="F124" s="30"/>
      <c r="G124" s="30"/>
      <c r="H124" s="13"/>
      <c r="I124" s="28"/>
      <c r="J124" s="28"/>
      <c r="K124" s="28"/>
      <c r="L124" s="28"/>
    </row>
    <row r="125" spans="1:21" ht="15.75" customHeight="1" x14ac:dyDescent="0.3">
      <c r="A125" s="205" t="s">
        <v>299</v>
      </c>
      <c r="B125" s="205"/>
      <c r="C125" s="205"/>
      <c r="D125" s="205"/>
      <c r="E125" s="205"/>
      <c r="F125" s="205"/>
      <c r="G125" s="205"/>
      <c r="H125" s="205"/>
      <c r="I125" s="205"/>
      <c r="J125" s="205"/>
      <c r="K125" s="205"/>
      <c r="L125" s="205"/>
      <c r="M125" s="205"/>
      <c r="N125" s="205"/>
      <c r="O125" s="205"/>
      <c r="P125" s="205"/>
      <c r="Q125" s="205"/>
      <c r="R125" s="205"/>
      <c r="S125" s="205"/>
      <c r="T125" s="205"/>
      <c r="U125" s="205"/>
    </row>
    <row r="126" spans="1:21" ht="15.75" customHeight="1" x14ac:dyDescent="0.3">
      <c r="A126" s="205" t="s">
        <v>307</v>
      </c>
      <c r="B126" s="205"/>
      <c r="C126" s="205"/>
      <c r="D126" s="205"/>
      <c r="E126" s="205"/>
      <c r="F126" s="205"/>
      <c r="G126" s="205"/>
      <c r="H126" s="205"/>
      <c r="I126" s="205"/>
      <c r="J126" s="205"/>
      <c r="K126" s="205"/>
      <c r="L126" s="205"/>
      <c r="M126" s="205"/>
      <c r="N126" s="205"/>
      <c r="O126" s="205"/>
      <c r="P126" s="205"/>
      <c r="Q126" s="205"/>
      <c r="R126" s="205"/>
      <c r="S126" s="205"/>
      <c r="T126" s="205"/>
      <c r="U126" s="205"/>
    </row>
    <row r="127" spans="1:21" ht="15.75" customHeight="1" x14ac:dyDescent="0.3">
      <c r="A127" s="205" t="s">
        <v>303</v>
      </c>
      <c r="B127" s="205"/>
      <c r="C127" s="205"/>
      <c r="D127" s="205"/>
      <c r="E127" s="205"/>
      <c r="F127" s="205"/>
      <c r="G127" s="205"/>
      <c r="H127" s="205"/>
      <c r="I127" s="205"/>
      <c r="J127" s="205"/>
      <c r="K127" s="205"/>
      <c r="L127" s="205"/>
      <c r="M127" s="205"/>
      <c r="N127" s="205"/>
      <c r="O127" s="205"/>
      <c r="P127" s="205"/>
      <c r="Q127" s="205"/>
      <c r="R127" s="205"/>
      <c r="S127" s="205"/>
      <c r="T127" s="205"/>
      <c r="U127" s="205"/>
    </row>
    <row r="128" spans="1:21" ht="15.75" customHeight="1" x14ac:dyDescent="0.3">
      <c r="A128" s="169" t="s">
        <v>304</v>
      </c>
      <c r="B128" s="169"/>
      <c r="C128" s="169"/>
      <c r="D128" s="169"/>
      <c r="E128" s="169"/>
      <c r="F128" s="169"/>
      <c r="G128" s="169"/>
      <c r="H128" s="169"/>
      <c r="I128" s="169"/>
      <c r="J128" s="169"/>
      <c r="K128" s="169"/>
      <c r="L128" s="169"/>
      <c r="M128" s="169"/>
      <c r="N128" s="169"/>
      <c r="O128" s="169"/>
      <c r="P128" s="169"/>
      <c r="Q128" s="169"/>
      <c r="R128" s="169"/>
      <c r="S128" s="169"/>
      <c r="T128" s="169"/>
      <c r="U128" s="169"/>
    </row>
    <row r="130" spans="1:16" ht="65.25" customHeight="1" x14ac:dyDescent="0.3">
      <c r="A130" s="213" t="s">
        <v>24</v>
      </c>
      <c r="B130" s="213"/>
      <c r="C130" s="213"/>
      <c r="D130" s="213"/>
      <c r="E130" s="213"/>
      <c r="F130" s="213"/>
      <c r="G130" s="224">
        <v>100</v>
      </c>
      <c r="H130" s="224"/>
      <c r="I130" s="224"/>
      <c r="J130" s="224"/>
      <c r="K130" s="224"/>
      <c r="L130" s="224"/>
    </row>
    <row r="131" spans="1:16" ht="65.25" customHeight="1" x14ac:dyDescent="0.3">
      <c r="A131" s="213" t="s">
        <v>26</v>
      </c>
      <c r="B131" s="213"/>
      <c r="C131" s="213"/>
      <c r="D131" s="213"/>
      <c r="E131" s="213"/>
      <c r="F131" s="213"/>
      <c r="G131" s="212">
        <f>SUM(N123*100/J123)</f>
        <v>58.311647066196095</v>
      </c>
      <c r="H131" s="212"/>
      <c r="I131" s="212"/>
      <c r="J131" s="212"/>
      <c r="K131" s="212"/>
      <c r="L131" s="212"/>
      <c r="N131" s="94"/>
      <c r="P131" s="99"/>
    </row>
    <row r="132" spans="1:16" ht="65.25" customHeight="1" x14ac:dyDescent="0.3">
      <c r="A132" s="213" t="s">
        <v>25</v>
      </c>
      <c r="B132" s="213"/>
      <c r="C132" s="213"/>
      <c r="D132" s="213"/>
      <c r="E132" s="213"/>
      <c r="F132" s="213"/>
      <c r="G132" s="212">
        <f>SUM(R123*100/J123)</f>
        <v>7.3157422243166828</v>
      </c>
      <c r="H132" s="212"/>
      <c r="I132" s="212"/>
      <c r="J132" s="212"/>
      <c r="K132" s="212"/>
      <c r="L132" s="212"/>
    </row>
  </sheetData>
  <mergeCells count="191">
    <mergeCell ref="A126:U126"/>
    <mergeCell ref="A127:U127"/>
    <mergeCell ref="B62:B65"/>
    <mergeCell ref="A62:A65"/>
    <mergeCell ref="C54:C59"/>
    <mergeCell ref="U54:U59"/>
    <mergeCell ref="I60:I61"/>
    <mergeCell ref="J60:J61"/>
    <mergeCell ref="K60:K61"/>
    <mergeCell ref="L60:L61"/>
    <mergeCell ref="M60:M61"/>
    <mergeCell ref="N60:N61"/>
    <mergeCell ref="O60:O61"/>
    <mergeCell ref="P60:P61"/>
    <mergeCell ref="Q60:Q61"/>
    <mergeCell ref="R60:R61"/>
    <mergeCell ref="S60:S61"/>
    <mergeCell ref="T60:T61"/>
    <mergeCell ref="U60:U61"/>
    <mergeCell ref="C60:C61"/>
    <mergeCell ref="A60:A61"/>
    <mergeCell ref="B60:B61"/>
    <mergeCell ref="B66:B68"/>
    <mergeCell ref="U92:U101"/>
    <mergeCell ref="I33:I35"/>
    <mergeCell ref="Q50:Q52"/>
    <mergeCell ref="S50:S52"/>
    <mergeCell ref="U50:U52"/>
    <mergeCell ref="L50:L52"/>
    <mergeCell ref="M50:M52"/>
    <mergeCell ref="N50:N52"/>
    <mergeCell ref="O50:O52"/>
    <mergeCell ref="P50:P52"/>
    <mergeCell ref="R33:R35"/>
    <mergeCell ref="Q36:Q42"/>
    <mergeCell ref="J36:J42"/>
    <mergeCell ref="K36:K42"/>
    <mergeCell ref="L36:L42"/>
    <mergeCell ref="M36:M42"/>
    <mergeCell ref="N36:N42"/>
    <mergeCell ref="J33:J35"/>
    <mergeCell ref="K33:K35"/>
    <mergeCell ref="L33:L35"/>
    <mergeCell ref="M33:M35"/>
    <mergeCell ref="N33:N35"/>
    <mergeCell ref="O33:O35"/>
    <mergeCell ref="P33:P35"/>
    <mergeCell ref="Q33:Q35"/>
    <mergeCell ref="A50:A52"/>
    <mergeCell ref="B50:B52"/>
    <mergeCell ref="I50:I52"/>
    <mergeCell ref="J50:J52"/>
    <mergeCell ref="K50:K52"/>
    <mergeCell ref="U33:U35"/>
    <mergeCell ref="I30:I32"/>
    <mergeCell ref="J30:J32"/>
    <mergeCell ref="K30:K32"/>
    <mergeCell ref="L30:L32"/>
    <mergeCell ref="M30:M32"/>
    <mergeCell ref="N30:N32"/>
    <mergeCell ref="O30:O32"/>
    <mergeCell ref="P30:P32"/>
    <mergeCell ref="Q30:Q32"/>
    <mergeCell ref="R30:R32"/>
    <mergeCell ref="S30:S32"/>
    <mergeCell ref="T30:T32"/>
    <mergeCell ref="U30:U32"/>
    <mergeCell ref="R36:R42"/>
    <mergeCell ref="S36:S42"/>
    <mergeCell ref="T36:T42"/>
    <mergeCell ref="U36:U42"/>
    <mergeCell ref="P36:P42"/>
    <mergeCell ref="C33:C35"/>
    <mergeCell ref="A36:A42"/>
    <mergeCell ref="B36:B42"/>
    <mergeCell ref="I36:I42"/>
    <mergeCell ref="T24:T29"/>
    <mergeCell ref="U24:U29"/>
    <mergeCell ref="A30:A32"/>
    <mergeCell ref="B30:B32"/>
    <mergeCell ref="O24:O29"/>
    <mergeCell ref="P24:P29"/>
    <mergeCell ref="Q24:Q29"/>
    <mergeCell ref="R24:R29"/>
    <mergeCell ref="S24:S29"/>
    <mergeCell ref="J24:J29"/>
    <mergeCell ref="K24:K29"/>
    <mergeCell ref="L24:L29"/>
    <mergeCell ref="M24:M29"/>
    <mergeCell ref="N24:N29"/>
    <mergeCell ref="B24:B29"/>
    <mergeCell ref="A24:A29"/>
    <mergeCell ref="I24:I29"/>
    <mergeCell ref="S33:S35"/>
    <mergeCell ref="T33:T35"/>
    <mergeCell ref="O36:O42"/>
    <mergeCell ref="U19:U20"/>
    <mergeCell ref="C19:C20"/>
    <mergeCell ref="C21:C23"/>
    <mergeCell ref="I21:I23"/>
    <mergeCell ref="J21:J23"/>
    <mergeCell ref="K21:K23"/>
    <mergeCell ref="L21:L23"/>
    <mergeCell ref="M21:M23"/>
    <mergeCell ref="N21:N23"/>
    <mergeCell ref="O21:O23"/>
    <mergeCell ref="P21:P23"/>
    <mergeCell ref="Q21:Q23"/>
    <mergeCell ref="R21:R23"/>
    <mergeCell ref="S21:S23"/>
    <mergeCell ref="T21:T23"/>
    <mergeCell ref="U21:U23"/>
    <mergeCell ref="P19:P20"/>
    <mergeCell ref="Q19:Q20"/>
    <mergeCell ref="R19:R20"/>
    <mergeCell ref="S19:S20"/>
    <mergeCell ref="T19:T20"/>
    <mergeCell ref="K19:K20"/>
    <mergeCell ref="L19:L20"/>
    <mergeCell ref="M19:M20"/>
    <mergeCell ref="N19:N20"/>
    <mergeCell ref="O19:O20"/>
    <mergeCell ref="G131:L131"/>
    <mergeCell ref="G132:L132"/>
    <mergeCell ref="B16:B17"/>
    <mergeCell ref="A130:F130"/>
    <mergeCell ref="A131:F131"/>
    <mergeCell ref="A132:F132"/>
    <mergeCell ref="A16:A17"/>
    <mergeCell ref="I16:L16"/>
    <mergeCell ref="C16:H16"/>
    <mergeCell ref="A43:U43"/>
    <mergeCell ref="A53:U53"/>
    <mergeCell ref="B19:B20"/>
    <mergeCell ref="A19:A20"/>
    <mergeCell ref="A21:A23"/>
    <mergeCell ref="G130:L130"/>
    <mergeCell ref="M16:P16"/>
    <mergeCell ref="Q16:T16"/>
    <mergeCell ref="B21:B23"/>
    <mergeCell ref="A54:A59"/>
    <mergeCell ref="B54:B59"/>
    <mergeCell ref="A117:A120"/>
    <mergeCell ref="B117:B120"/>
    <mergeCell ref="U114:U116"/>
    <mergeCell ref="C114:C116"/>
    <mergeCell ref="U117:U120"/>
    <mergeCell ref="A114:A116"/>
    <mergeCell ref="B114:B116"/>
    <mergeCell ref="A125:U125"/>
    <mergeCell ref="L106:L107"/>
    <mergeCell ref="M106:M107"/>
    <mergeCell ref="S106:S107"/>
    <mergeCell ref="U106:U107"/>
    <mergeCell ref="A108:A113"/>
    <mergeCell ref="B108:B113"/>
    <mergeCell ref="C87:C91"/>
    <mergeCell ref="U102:U105"/>
    <mergeCell ref="C66:C68"/>
    <mergeCell ref="A69:A77"/>
    <mergeCell ref="B69:B77"/>
    <mergeCell ref="C102:C105"/>
    <mergeCell ref="I106:I107"/>
    <mergeCell ref="J106:J107"/>
    <mergeCell ref="K106:K107"/>
    <mergeCell ref="A78:U78"/>
    <mergeCell ref="A66:A68"/>
    <mergeCell ref="A46:A48"/>
    <mergeCell ref="B46:B48"/>
    <mergeCell ref="U46:U48"/>
    <mergeCell ref="A128:U128"/>
    <mergeCell ref="U121:U122"/>
    <mergeCell ref="A121:A122"/>
    <mergeCell ref="B121:B122"/>
    <mergeCell ref="A15:U15"/>
    <mergeCell ref="U16:U17"/>
    <mergeCell ref="A33:A35"/>
    <mergeCell ref="B33:B35"/>
    <mergeCell ref="B92:B101"/>
    <mergeCell ref="A92:A101"/>
    <mergeCell ref="A79:A86"/>
    <mergeCell ref="B79:B86"/>
    <mergeCell ref="A87:A91"/>
    <mergeCell ref="B87:B91"/>
    <mergeCell ref="A102:A105"/>
    <mergeCell ref="B102:B105"/>
    <mergeCell ref="I19:I20"/>
    <mergeCell ref="J19:J20"/>
    <mergeCell ref="C79:C86"/>
    <mergeCell ref="U79:U86"/>
    <mergeCell ref="U87:U91"/>
  </mergeCells>
  <pageMargins left="0.70866141732283472" right="0.70866141732283472" top="0.74803149606299213" bottom="0.74803149606299213" header="0.31496062992125984" footer="0.31496062992125984"/>
  <pageSetup paperSize="9" scale="49" fitToHeight="0" orientation="landscape" r:id="rId1"/>
  <ignoredErrors>
    <ignoredError sqref="I46" formulaRange="1"/>
    <ignoredError sqref="I49 I45 M54 M87 M19 M49 Q12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1"/>
  <sheetViews>
    <sheetView workbookViewId="0">
      <selection activeCell="L28" sqref="L28"/>
    </sheetView>
  </sheetViews>
  <sheetFormatPr defaultColWidth="9.109375" defaultRowHeight="14.4" x14ac:dyDescent="0.3"/>
  <cols>
    <col min="1" max="1" width="8" customWidth="1"/>
    <col min="2" max="2" width="30.5546875" customWidth="1"/>
    <col min="3" max="3" width="51.6640625" bestFit="1" customWidth="1"/>
    <col min="4" max="4" width="47.109375" customWidth="1"/>
  </cols>
  <sheetData>
    <row r="1" spans="1:4" ht="15.6" x14ac:dyDescent="0.3">
      <c r="A1" s="5"/>
      <c r="B1" s="5"/>
    </row>
    <row r="2" spans="1:4" ht="15.6" x14ac:dyDescent="0.3">
      <c r="A2" s="6" t="s">
        <v>21</v>
      </c>
      <c r="B2" s="6"/>
    </row>
    <row r="3" spans="1:4" ht="54" customHeight="1" x14ac:dyDescent="0.3">
      <c r="A3" s="214" t="s">
        <v>0</v>
      </c>
      <c r="B3" s="175" t="s">
        <v>6</v>
      </c>
      <c r="C3" s="175" t="s">
        <v>119</v>
      </c>
      <c r="D3" s="175" t="s">
        <v>120</v>
      </c>
    </row>
    <row r="4" spans="1:4" ht="33" customHeight="1" x14ac:dyDescent="0.3">
      <c r="A4" s="215"/>
      <c r="B4" s="176"/>
      <c r="C4" s="176"/>
      <c r="D4" s="176"/>
    </row>
    <row r="5" spans="1:4" ht="15" customHeight="1" x14ac:dyDescent="0.3">
      <c r="A5" s="46">
        <v>1</v>
      </c>
      <c r="B5" s="46">
        <v>2</v>
      </c>
      <c r="C5" s="46">
        <v>2</v>
      </c>
      <c r="D5" s="46">
        <v>3</v>
      </c>
    </row>
    <row r="6" spans="1:4" ht="19.5" customHeight="1" x14ac:dyDescent="0.3">
      <c r="A6" s="97" t="s">
        <v>7</v>
      </c>
      <c r="B6" s="253" t="s">
        <v>115</v>
      </c>
      <c r="C6" s="254"/>
      <c r="D6" s="255"/>
    </row>
    <row r="7" spans="1:4" ht="20.25" customHeight="1" x14ac:dyDescent="0.3">
      <c r="A7" s="98" t="s">
        <v>121</v>
      </c>
      <c r="B7" s="250" t="s">
        <v>263</v>
      </c>
      <c r="C7" s="251"/>
      <c r="D7" s="252"/>
    </row>
    <row r="8" spans="1:4" ht="120.75" customHeight="1" x14ac:dyDescent="0.3">
      <c r="A8" s="96" t="s">
        <v>5</v>
      </c>
      <c r="B8" s="96" t="s">
        <v>97</v>
      </c>
      <c r="C8" s="18" t="s">
        <v>130</v>
      </c>
      <c r="D8" s="18" t="s">
        <v>279</v>
      </c>
    </row>
    <row r="9" spans="1:4" ht="240" x14ac:dyDescent="0.3">
      <c r="A9" s="96" t="s">
        <v>8</v>
      </c>
      <c r="B9" s="96" t="s">
        <v>98</v>
      </c>
      <c r="C9" s="18" t="s">
        <v>130</v>
      </c>
      <c r="D9" s="18" t="s">
        <v>285</v>
      </c>
    </row>
    <row r="10" spans="1:4" ht="17.25" customHeight="1" x14ac:dyDescent="0.3">
      <c r="A10" s="98" t="s">
        <v>122</v>
      </c>
      <c r="B10" s="250" t="s">
        <v>262</v>
      </c>
      <c r="C10" s="251"/>
      <c r="D10" s="252"/>
    </row>
    <row r="11" spans="1:4" ht="240" x14ac:dyDescent="0.3">
      <c r="A11" s="96" t="s">
        <v>41</v>
      </c>
      <c r="B11" s="96" t="s">
        <v>98</v>
      </c>
      <c r="C11" s="18" t="s">
        <v>130</v>
      </c>
      <c r="D11" s="18" t="s">
        <v>285</v>
      </c>
    </row>
    <row r="12" spans="1:4" x14ac:dyDescent="0.3">
      <c r="A12" s="199"/>
      <c r="B12" s="200"/>
      <c r="C12" s="200"/>
      <c r="D12" s="201"/>
    </row>
    <row r="13" spans="1:4" ht="19.5" customHeight="1" x14ac:dyDescent="0.3">
      <c r="A13" s="97" t="s">
        <v>13</v>
      </c>
      <c r="B13" s="253" t="s">
        <v>116</v>
      </c>
      <c r="C13" s="254"/>
      <c r="D13" s="255"/>
    </row>
    <row r="14" spans="1:4" ht="18" customHeight="1" x14ac:dyDescent="0.3">
      <c r="A14" s="98" t="s">
        <v>42</v>
      </c>
      <c r="B14" s="250" t="s">
        <v>261</v>
      </c>
      <c r="C14" s="251"/>
      <c r="D14" s="252"/>
    </row>
    <row r="15" spans="1:4" ht="100.5" customHeight="1" x14ac:dyDescent="0.3">
      <c r="A15" s="96" t="s">
        <v>91</v>
      </c>
      <c r="B15" s="96" t="s">
        <v>92</v>
      </c>
      <c r="C15" s="18" t="s">
        <v>131</v>
      </c>
      <c r="D15" s="18" t="s">
        <v>257</v>
      </c>
    </row>
    <row r="16" spans="1:4" x14ac:dyDescent="0.3">
      <c r="A16" s="199"/>
      <c r="B16" s="200"/>
      <c r="C16" s="200"/>
      <c r="D16" s="201"/>
    </row>
    <row r="17" spans="1:4" ht="12.75" customHeight="1" x14ac:dyDescent="0.3">
      <c r="A17" s="97" t="s">
        <v>14</v>
      </c>
      <c r="B17" s="253" t="s">
        <v>117</v>
      </c>
      <c r="C17" s="254"/>
      <c r="D17" s="255"/>
    </row>
    <row r="18" spans="1:4" ht="15.75" customHeight="1" x14ac:dyDescent="0.3">
      <c r="A18" s="98" t="s">
        <v>52</v>
      </c>
      <c r="B18" s="250" t="s">
        <v>264</v>
      </c>
      <c r="C18" s="251"/>
      <c r="D18" s="252"/>
    </row>
    <row r="19" spans="1:4" ht="281.25" customHeight="1" x14ac:dyDescent="0.3">
      <c r="A19" s="96" t="s">
        <v>95</v>
      </c>
      <c r="B19" s="96" t="s">
        <v>96</v>
      </c>
      <c r="C19" s="17" t="s">
        <v>258</v>
      </c>
      <c r="D19" s="17" t="s">
        <v>259</v>
      </c>
    </row>
    <row r="20" spans="1:4" ht="17.25" customHeight="1" x14ac:dyDescent="0.3">
      <c r="A20" s="98" t="s">
        <v>51</v>
      </c>
      <c r="B20" s="250" t="s">
        <v>265</v>
      </c>
      <c r="C20" s="251"/>
      <c r="D20" s="252"/>
    </row>
    <row r="21" spans="1:4" ht="345" customHeight="1" x14ac:dyDescent="0.3">
      <c r="A21" s="96" t="s">
        <v>93</v>
      </c>
      <c r="B21" s="96" t="s">
        <v>123</v>
      </c>
      <c r="C21" s="18" t="s">
        <v>132</v>
      </c>
      <c r="D21" s="18" t="s">
        <v>268</v>
      </c>
    </row>
    <row r="22" spans="1:4" x14ac:dyDescent="0.3">
      <c r="A22" s="199"/>
      <c r="B22" s="200"/>
      <c r="C22" s="200"/>
      <c r="D22" s="201"/>
    </row>
    <row r="23" spans="1:4" ht="18" customHeight="1" x14ac:dyDescent="0.3">
      <c r="A23" s="97" t="s">
        <v>55</v>
      </c>
      <c r="B23" s="253" t="s">
        <v>118</v>
      </c>
      <c r="C23" s="254"/>
      <c r="D23" s="255"/>
    </row>
    <row r="24" spans="1:4" ht="15.75" customHeight="1" x14ac:dyDescent="0.3">
      <c r="A24" s="98" t="s">
        <v>75</v>
      </c>
      <c r="B24" s="247" t="s">
        <v>210</v>
      </c>
      <c r="C24" s="248"/>
      <c r="D24" s="249"/>
    </row>
    <row r="25" spans="1:4" ht="36" x14ac:dyDescent="0.3">
      <c r="A25" s="96" t="s">
        <v>83</v>
      </c>
      <c r="B25" s="96" t="s">
        <v>84</v>
      </c>
      <c r="C25" s="256" t="s">
        <v>260</v>
      </c>
      <c r="D25" s="257"/>
    </row>
    <row r="26" spans="1:4" ht="17.25" customHeight="1" x14ac:dyDescent="0.3">
      <c r="A26" s="98" t="s">
        <v>124</v>
      </c>
      <c r="B26" s="247" t="s">
        <v>233</v>
      </c>
      <c r="C26" s="248"/>
      <c r="D26" s="249"/>
    </row>
    <row r="27" spans="1:4" ht="48" x14ac:dyDescent="0.3">
      <c r="A27" s="96" t="s">
        <v>85</v>
      </c>
      <c r="B27" s="96" t="s">
        <v>125</v>
      </c>
      <c r="C27" s="7" t="s">
        <v>126</v>
      </c>
      <c r="D27" s="17" t="s">
        <v>266</v>
      </c>
    </row>
    <row r="28" spans="1:4" ht="73.5" customHeight="1" x14ac:dyDescent="0.3">
      <c r="A28" s="96" t="s">
        <v>87</v>
      </c>
      <c r="B28" s="96" t="s">
        <v>88</v>
      </c>
      <c r="C28" s="17" t="s">
        <v>133</v>
      </c>
      <c r="D28" s="18" t="s">
        <v>267</v>
      </c>
    </row>
    <row r="29" spans="1:4" ht="14.25" customHeight="1" x14ac:dyDescent="0.3">
      <c r="A29" s="98" t="s">
        <v>80</v>
      </c>
      <c r="B29" s="247" t="s">
        <v>248</v>
      </c>
      <c r="C29" s="248"/>
      <c r="D29" s="249"/>
    </row>
    <row r="30" spans="1:4" ht="60" x14ac:dyDescent="0.3">
      <c r="A30" s="96" t="s">
        <v>89</v>
      </c>
      <c r="B30" s="96" t="s">
        <v>90</v>
      </c>
      <c r="C30" s="17" t="s">
        <v>271</v>
      </c>
      <c r="D30" s="17" t="s">
        <v>269</v>
      </c>
    </row>
    <row r="31" spans="1:4" ht="147.75" customHeight="1" x14ac:dyDescent="0.3">
      <c r="A31" s="96" t="s">
        <v>99</v>
      </c>
      <c r="B31" s="96" t="s">
        <v>100</v>
      </c>
      <c r="C31" s="18" t="s">
        <v>270</v>
      </c>
      <c r="D31" s="18" t="s">
        <v>286</v>
      </c>
    </row>
  </sheetData>
  <mergeCells count="20">
    <mergeCell ref="B29:D29"/>
    <mergeCell ref="B20:D20"/>
    <mergeCell ref="B17:D17"/>
    <mergeCell ref="B18:D18"/>
    <mergeCell ref="B6:D6"/>
    <mergeCell ref="B7:D7"/>
    <mergeCell ref="B10:D10"/>
    <mergeCell ref="B13:D13"/>
    <mergeCell ref="B14:D14"/>
    <mergeCell ref="A12:D12"/>
    <mergeCell ref="A22:D22"/>
    <mergeCell ref="C25:D25"/>
    <mergeCell ref="B23:D23"/>
    <mergeCell ref="B24:D24"/>
    <mergeCell ref="B26:D26"/>
    <mergeCell ref="A3:A4"/>
    <mergeCell ref="C3:C4"/>
    <mergeCell ref="D3:D4"/>
    <mergeCell ref="B3:B4"/>
    <mergeCell ref="A16:D16"/>
  </mergeCells>
  <pageMargins left="0.7" right="0.7" top="0.75" bottom="0.75" header="0.3" footer="0.3"/>
  <pageSetup paperSize="9"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21"/>
  <sheetViews>
    <sheetView topLeftCell="A19" workbookViewId="0">
      <selection activeCell="E19" sqref="E19"/>
    </sheetView>
  </sheetViews>
  <sheetFormatPr defaultColWidth="8.88671875" defaultRowHeight="15.6" x14ac:dyDescent="0.3"/>
  <cols>
    <col min="1" max="1" width="106.44140625" style="3" customWidth="1"/>
    <col min="2" max="16384" width="8.88671875" style="3"/>
  </cols>
  <sheetData>
    <row r="2" spans="1:1" x14ac:dyDescent="0.3">
      <c r="A2" s="6" t="s">
        <v>23</v>
      </c>
    </row>
    <row r="3" spans="1:1" ht="66.75" customHeight="1" x14ac:dyDescent="0.3">
      <c r="A3" s="145" t="s">
        <v>22</v>
      </c>
    </row>
    <row r="4" spans="1:1" ht="49.5" customHeight="1" x14ac:dyDescent="0.3">
      <c r="A4" s="146" t="s">
        <v>288</v>
      </c>
    </row>
    <row r="5" spans="1:1" ht="99" customHeight="1" x14ac:dyDescent="0.3">
      <c r="A5" s="150" t="s">
        <v>297</v>
      </c>
    </row>
    <row r="6" spans="1:1" ht="49.5" customHeight="1" x14ac:dyDescent="0.3">
      <c r="A6" s="146" t="s">
        <v>287</v>
      </c>
    </row>
    <row r="7" spans="1:1" ht="99.75" customHeight="1" x14ac:dyDescent="0.3">
      <c r="A7" s="147" t="s">
        <v>273</v>
      </c>
    </row>
    <row r="8" spans="1:1" ht="48.75" customHeight="1" x14ac:dyDescent="0.3">
      <c r="A8" s="146" t="s">
        <v>289</v>
      </c>
    </row>
    <row r="9" spans="1:1" ht="157.5" customHeight="1" x14ac:dyDescent="0.3">
      <c r="A9" s="147" t="s">
        <v>280</v>
      </c>
    </row>
    <row r="10" spans="1:1" ht="53.25" customHeight="1" x14ac:dyDescent="0.3">
      <c r="A10" s="146" t="s">
        <v>290</v>
      </c>
    </row>
    <row r="11" spans="1:1" ht="99.75" customHeight="1" x14ac:dyDescent="0.3">
      <c r="A11" s="147" t="s">
        <v>281</v>
      </c>
    </row>
    <row r="12" spans="1:1" ht="33" customHeight="1" x14ac:dyDescent="0.3">
      <c r="A12" s="146" t="s">
        <v>291</v>
      </c>
    </row>
    <row r="13" spans="1:1" ht="116.25" customHeight="1" x14ac:dyDescent="0.3">
      <c r="A13" s="147" t="s">
        <v>282</v>
      </c>
    </row>
    <row r="14" spans="1:1" ht="15.75" customHeight="1" x14ac:dyDescent="0.3">
      <c r="A14" s="146" t="s">
        <v>292</v>
      </c>
    </row>
    <row r="15" spans="1:1" ht="80.25" customHeight="1" x14ac:dyDescent="0.3">
      <c r="A15" s="147" t="s">
        <v>272</v>
      </c>
    </row>
    <row r="16" spans="1:1" ht="15.75" customHeight="1" x14ac:dyDescent="0.3">
      <c r="A16" s="146" t="s">
        <v>293</v>
      </c>
    </row>
    <row r="17" spans="1:1" ht="128.25" customHeight="1" x14ac:dyDescent="0.3">
      <c r="A17" s="147" t="s">
        <v>308</v>
      </c>
    </row>
    <row r="18" spans="1:1" ht="15.75" customHeight="1" x14ac:dyDescent="0.3">
      <c r="A18" s="148" t="s">
        <v>294</v>
      </c>
    </row>
    <row r="19" spans="1:1" ht="165.75" customHeight="1" x14ac:dyDescent="0.3">
      <c r="A19" s="149" t="s">
        <v>298</v>
      </c>
    </row>
    <row r="20" spans="1:1" ht="15.75" customHeight="1" x14ac:dyDescent="0.3">
      <c r="A20" s="148" t="s">
        <v>295</v>
      </c>
    </row>
    <row r="21" spans="1:1" ht="97.5" customHeight="1" x14ac:dyDescent="0.3">
      <c r="A21" s="149" t="s">
        <v>296</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1 lentelė</vt:lpstr>
      <vt:lpstr>2 lentelė</vt:lpstr>
      <vt:lpstr>3 lentelė</vt:lpstr>
    </vt:vector>
  </TitlesOfParts>
  <Company>IRD prie VRM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Verkauskienė</dc:creator>
  <cp:lastModifiedBy>Deimantė Martinkienė</cp:lastModifiedBy>
  <cp:lastPrinted>2025-01-14T14:24:08Z</cp:lastPrinted>
  <dcterms:created xsi:type="dcterms:W3CDTF">2023-08-28T11:49:41Z</dcterms:created>
  <dcterms:modified xsi:type="dcterms:W3CDTF">2026-02-03T08:43:47Z</dcterms:modified>
</cp:coreProperties>
</file>