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DV06\Desktop\(0.3) Kvietimų planai\(0) Visi kvietimai (AKTUALŪS)\"/>
    </mc:Choice>
  </mc:AlternateContent>
  <xr:revisionPtr revIDLastSave="0" documentId="13_ncr:1_{057D37C8-C3CE-4135-BFE2-94BC4489D1CB}" xr6:coauthVersionLast="47" xr6:coauthVersionMax="47" xr10:uidLastSave="{00000000-0000-0000-0000-000000000000}"/>
  <bookViews>
    <workbookView xWindow="-108" yWindow="-108" windowWidth="23256" windowHeight="12456" firstSheet="4" activeTab="4" xr2:uid="{00000000-000D-0000-FFFF-FFFF00000000}"/>
  </bookViews>
  <sheets>
    <sheet name="ŠMSM" sheetId="1" state="hidden" r:id="rId1"/>
    <sheet name="SM" sheetId="2" state="hidden" r:id="rId2"/>
    <sheet name="AM" sheetId="3" state="hidden" r:id="rId3"/>
    <sheet name="VRM" sheetId="4" state="hidden" r:id="rId4"/>
    <sheet name="SADM" sheetId="5" r:id="rId5"/>
    <sheet name="SAM" sheetId="6" state="hidden" r:id="rId6"/>
    <sheet name="JUNGTINIAI" sheetId="7" state="hidden" r:id="rId7"/>
  </sheets>
  <definedNames>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6" i="5" l="1"/>
  <c r="U46" i="5"/>
  <c r="T46" i="5"/>
  <c r="AE26" i="5"/>
  <c r="U26" i="5"/>
  <c r="U44" i="5"/>
  <c r="T44" i="5" s="1"/>
  <c r="AE44" i="5"/>
  <c r="U42" i="5"/>
  <c r="T42" i="5" s="1"/>
  <c r="AE42" i="5"/>
  <c r="U40" i="5"/>
  <c r="T40" i="5" s="1"/>
  <c r="AE40" i="5"/>
  <c r="U38" i="5" l="1"/>
  <c r="T38" i="5" s="1"/>
  <c r="AE38" i="5"/>
  <c r="U36" i="5"/>
  <c r="T36" i="5" s="1"/>
  <c r="AE36" i="5"/>
  <c r="U34" i="5"/>
  <c r="T34" i="5" s="1"/>
  <c r="AE34" i="5"/>
  <c r="U32" i="5"/>
  <c r="T32" i="5" s="1"/>
  <c r="AE32" i="5"/>
  <c r="U30" i="5"/>
  <c r="T30" i="5" s="1"/>
  <c r="AE30" i="5"/>
  <c r="U28" i="5"/>
  <c r="T28" i="5" s="1"/>
  <c r="AE28" i="5"/>
  <c r="U24" i="5"/>
  <c r="T24" i="5" s="1"/>
  <c r="AE24" i="5"/>
  <c r="U20" i="5"/>
  <c r="T20" i="5" s="1"/>
  <c r="AE20" i="5"/>
  <c r="U22" i="5"/>
  <c r="T22" i="5" s="1"/>
  <c r="AE22" i="5"/>
  <c r="U18" i="5"/>
  <c r="T18" i="5" s="1"/>
  <c r="AE18" i="5"/>
  <c r="U16" i="5"/>
  <c r="T16" i="5" s="1"/>
  <c r="AE16" i="5"/>
  <c r="U14" i="5"/>
  <c r="T14" i="5"/>
  <c r="AE14" i="5"/>
  <c r="U12" i="5"/>
  <c r="T12" i="5" s="1"/>
  <c r="AE12" i="5"/>
  <c r="AE10" i="5"/>
  <c r="U10" i="5"/>
  <c r="T10" i="5" s="1"/>
  <c r="AE8" i="5"/>
  <c r="U8" i="5"/>
  <c r="T8" i="5" s="1"/>
  <c r="U6" i="5"/>
  <c r="T6" i="5" s="1"/>
  <c r="AE6" i="5"/>
  <c r="T47" i="1" l="1"/>
  <c r="AB39" i="1"/>
  <c r="Y39" i="1"/>
  <c r="V39" i="1"/>
  <c r="AB31" i="1"/>
  <c r="Y31" i="1"/>
  <c r="V31" i="1"/>
  <c r="U31" i="1"/>
  <c r="T31" i="1" s="1"/>
  <c r="AB28" i="1"/>
  <c r="Y28" i="1"/>
  <c r="V28" i="1"/>
  <c r="AB25" i="1"/>
  <c r="Y25" i="1"/>
  <c r="V25" i="1"/>
  <c r="U25" i="1" s="1"/>
  <c r="AB21" i="1"/>
  <c r="Y21" i="1"/>
  <c r="V21" i="1"/>
  <c r="AB15" i="1"/>
  <c r="Y15" i="1"/>
  <c r="V15" i="1"/>
  <c r="AB10" i="1"/>
  <c r="Y10" i="1"/>
  <c r="V10" i="1"/>
  <c r="AB7" i="1"/>
  <c r="Y7" i="1"/>
  <c r="V7" i="1"/>
  <c r="U7" i="1" s="1"/>
  <c r="U15" i="1" l="1"/>
  <c r="T15" i="1" s="1"/>
  <c r="U28" i="1"/>
  <c r="T28" i="1" s="1"/>
  <c r="U39" i="1"/>
  <c r="AE39" i="1" s="1"/>
  <c r="U21" i="1"/>
  <c r="AE21" i="1" s="1"/>
  <c r="U10" i="1"/>
  <c r="T10" i="1" s="1"/>
  <c r="T25" i="1"/>
  <c r="AE25" i="1"/>
  <c r="T7" i="1"/>
  <c r="AE7" i="1"/>
  <c r="AE28" i="1"/>
  <c r="AE15" i="1"/>
  <c r="AE31" i="1"/>
  <c r="T39" i="1" l="1"/>
  <c r="T21" i="1"/>
  <c r="AE10" i="1"/>
</calcChain>
</file>

<file path=xl/sharedStrings.xml><?xml version="1.0" encoding="utf-8"?>
<sst xmlns="http://schemas.openxmlformats.org/spreadsheetml/2006/main" count="1173" uniqueCount="284">
  <si>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</si>
  <si>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</si>
  <si>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</si>
  <si>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</si>
  <si>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</si>
  <si>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</si>
  <si>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</si>
  <si>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</si>
  <si>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</si>
  <si>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</si>
  <si>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</si>
  <si>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</si>
  <si>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</si>
  <si>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</si>
  <si>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</si>
  <si>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</si>
  <si>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</si>
  <si>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</si>
  <si>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</si>
  <si>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</si>
  <si>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</si>
  <si>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</si>
  <si>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</si>
  <si>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</si>
  <si>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</si>
  <si>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</si>
  <si>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</si>
  <si>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</si>
  <si>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</si>
  <si>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</si>
  <si>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</si>
  <si>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</si>
  <si>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</si>
  <si>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</si>
  <si>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</si>
  <si>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</si>
  <si>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</si>
  <si>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</si>
  <si>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</si>
  <si>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</si>
  <si>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</si>
  <si>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</si>
  <si>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</si>
  <si>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</si>
  <si>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</si>
  <si>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</si>
  <si>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</si>
  <si>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</si>
  <si>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</si>
  <si>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</si>
  <si>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</si>
  <si>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</si>
  <si>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</si>
  <si>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</si>
  <si>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</si>
  <si>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</si>
  <si>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</si>
  <si>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</si>
  <si>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</si>
  <si>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</si>
  <si>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</si>
  <si>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</si>
  <si>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</si>
  <si>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</si>
  <si>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</si>
  <si>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</si>
  <si>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</si>
  <si>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</si>
  <si>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</si>
  <si>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</si>
  <si>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</si>
  <si>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</si>
  <si>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</si>
  <si>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</si>
  <si>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</si>
  <si>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</si>
  <si>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</si>
  <si>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</si>
  <si>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KLAIPĖDOS REGIONO KVIETIMŲ TEIKTI PROJEKTŲ ĮGYVENDINIMO PLANUS PLANAS</t>
  </si>
  <si>
    <t>Kvietimo pavadini-mas</t>
  </si>
  <si>
    <t>Pažangos priemonės pavadinimas</t>
  </si>
  <si>
    <t>Strate-ginės svarbos projektas</t>
  </si>
  <si>
    <t>Galimi pareiš-kėjai</t>
  </si>
  <si>
    <t>23-001-P</t>
  </si>
  <si>
    <t>Įvairialypio švietimo plėtojimas  vykdant visos dienos mokyklų veiklą Šilutės rajone</t>
  </si>
  <si>
    <t>12-003-03-02-17 (RE)</t>
  </si>
  <si>
    <t>Plėtoti įvairialypį švietimą  vykdant visos dienos mokyklų veiklą</t>
  </si>
  <si>
    <t>Visos dienos mokyklos paslaugų sukūrimas ir užtikrinimas (12 ugdymo įstaigų)</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</si>
  <si>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</si>
  <si>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Ne</t>
  </si>
  <si>
    <t xml:space="preserve"> Naujos arba modernizuotos švietimo infrastruktūros mokymo klasių talpumas </t>
  </si>
  <si>
    <t>P.B.2.0067</t>
  </si>
  <si>
    <t xml:space="preserve"> asmenys</t>
  </si>
  <si>
    <t>viešasis</t>
  </si>
  <si>
    <t xml:space="preserve">Šilutės rajono savivaldybės administracija </t>
  </si>
  <si>
    <t>ŠMSM</t>
  </si>
  <si>
    <t>CPVA</t>
  </si>
  <si>
    <t>Dotacija</t>
  </si>
  <si>
    <t>Planavimo</t>
  </si>
  <si>
    <t>ERPF</t>
  </si>
  <si>
    <t xml:space="preserve"> Naujos arba modernizuotos švietimo infrastruktūros naudotojų skaičius per metus</t>
  </si>
  <si>
    <t>R.B.2.2071</t>
  </si>
  <si>
    <t>naudotojai per metus</t>
  </si>
  <si>
    <t>Mokinių, kurie naudojasi sukurta visos dienos mokyklos infrastruktūra, skaičius</t>
  </si>
  <si>
    <t xml:space="preserve">R.S.2.3027 </t>
  </si>
  <si>
    <t>asmenys per metus</t>
  </si>
  <si>
    <t>23-002-P</t>
  </si>
  <si>
    <t>Ugdymo prieinamumo didinimas atskirtį patiriantiems vaikams ir įvairialypio švietimo plėtojimas  vykdant visos dienos mokyklų veiklą  Palangos mieste</t>
  </si>
  <si>
    <t>1) 12-003-03-01-23 (RE)
2) 12-003-03-02-17 (RE)</t>
  </si>
  <si>
    <t>1) Padidinti ugdymo prieinamumą atskirtį patiriantiems vaikams; 2) Plėtoti įvairialypį švietimą  vykdant visos dienos mokyklų veiklą</t>
  </si>
  <si>
    <t>Baltijos pagrindinės mokyklos erdvių sukūrimas, visos dienos mokyklos veikloms įgyvendinti</t>
  </si>
  <si>
    <t>Naujos arba modernizuotos švietimo infrastruktūros naudotojų skaičius per metuss</t>
  </si>
  <si>
    <t xml:space="preserve">R.B.2.2071 </t>
  </si>
  <si>
    <t xml:space="preserve"> naudotojai per metu</t>
  </si>
  <si>
    <t>Palangos miesto savivaldybės administracija</t>
  </si>
  <si>
    <t>Mokyklų, kuriose buvo įdiegtos universalaus dizaino ir kitos inžinerinės priemonės, aplinką pritaikant asmenims, turintiems negalią, dalis nuo visų mokyklų</t>
  </si>
  <si>
    <t xml:space="preserve">R.S.2.3026 </t>
  </si>
  <si>
    <t xml:space="preserve"> procentas</t>
  </si>
  <si>
    <t xml:space="preserve"> Naujos arba modernizuotos švietimo infrastruktūros mokymo klasių talpumas</t>
  </si>
  <si>
    <t xml:space="preserve"> Mokyklos, kuriose buvo įdiegtos universalaus dizaino ir kitos inžinerinės priemonės pritaikant aplinką asmenims, turintiems negalią</t>
  </si>
  <si>
    <t>P.S.2.1025</t>
  </si>
  <si>
    <t>skaičius</t>
  </si>
  <si>
    <t>23-003-P</t>
  </si>
  <si>
    <t>Ugdymo prieinamumo didinimas atskirtį patiriantiems vaikams Šilutės rajonuose</t>
  </si>
  <si>
    <t>12-003-03-01-23 (RE)</t>
  </si>
  <si>
    <t>Padidinti ugdymo prieinamumą atskirtį patiriantiems vaikams</t>
  </si>
  <si>
    <t>Šilutės rajono bendrojo ugdymo mokyklų aplinkos pritaikymas įtaukiąjam ugdymui (neįgaliesiems)</t>
  </si>
  <si>
    <t>Šilutės rajono savivaldybės administracija</t>
  </si>
  <si>
    <t xml:space="preserve"> -</t>
  </si>
  <si>
    <t>Vaikų, pasinaudojusių pavėžėjimo paslaugomis naujai įsigytomis transporto priemonėmis, skaičius per metus</t>
  </si>
  <si>
    <t>R.S.2.3030</t>
  </si>
  <si>
    <t xml:space="preserve">Tikslinės transporto priemonės </t>
  </si>
  <si>
    <t>P.S.2.1029</t>
  </si>
  <si>
    <t>23-004-P</t>
  </si>
  <si>
    <t>Palangos pradinės mokyklos erdvių pritaikymas neįgaliesiems</t>
  </si>
  <si>
    <t>23-005-P</t>
  </si>
  <si>
    <t>Ikimokyklinio ir priešmokyklinio ugdymo plėtra Klaipėdos rajono savivaldybėje</t>
  </si>
  <si>
    <t>Naujos arba modernizuotos vaikų priežiūros infrastruktūros naudotojų skaičius per metus</t>
  </si>
  <si>
    <t>R.B.2.2070</t>
  </si>
  <si>
    <t>Klaipėdos rajono savivaldybės administracija</t>
  </si>
  <si>
    <t>Naujos arba modernizuotos vaikų priežiūros infrastruktūros mokymo klasių talpumas</t>
  </si>
  <si>
    <t>P.B.2.0066</t>
  </si>
  <si>
    <t>asmenys</t>
  </si>
  <si>
    <t>Sukurtų naujų ikimokyklinio ugdymo vietų skaičius</t>
  </si>
  <si>
    <t>P.S.2.1024</t>
  </si>
  <si>
    <t>23-006-P</t>
  </si>
  <si>
    <t>Naujų vietų plėtra l/d Ąžuoliukas</t>
  </si>
  <si>
    <t xml:space="preserve"> - </t>
  </si>
  <si>
    <t>23-007-P</t>
  </si>
  <si>
    <t>Ugdymo prieinamumo didinimas atskirtį patiriantiems vaikams ir įvairialypio švietimo plėtojimas  vykdant visos dienos mokyklų veiklą Kretingos rajone</t>
  </si>
  <si>
    <t>Plėtoti ir modernizuoti ikimokyklinio ir bendrojo ugdymo įstaigų infrastruktūrą Kretingos rajono savivaldybėje</t>
  </si>
  <si>
    <t xml:space="preserve">Naujos arba modernizuotos švietimo infrastruktūros naudotojų skaičius per metus </t>
  </si>
  <si>
    <t>Kretingos rajono savivaldybės administracija</t>
  </si>
  <si>
    <t xml:space="preserve"> Mokyklų, kuriose buvo įdiegtos universalaus dizaino ir kitos inžinerinės priemonės, aplinką pritaikant asmenims, turintiems negalią, dalis nuo visų mokyklų </t>
  </si>
  <si>
    <t>R.S.2.3026</t>
  </si>
  <si>
    <t>procentas</t>
  </si>
  <si>
    <t xml:space="preserve"> skaičius</t>
  </si>
  <si>
    <t xml:space="preserve"> Naujos arba modernizuotos vaikų priežiūros infrastruktūros naudotojų skaičius per metus</t>
  </si>
  <si>
    <t xml:space="preserve">P.B.2.0066 </t>
  </si>
  <si>
    <t xml:space="preserve"> Sukurtų naujų ikimokyklinio ugdymo vietų skaičius</t>
  </si>
  <si>
    <t xml:space="preserve"> Mokinių, kurie naudojasi sukurta visos dienos mokyklos infrastruktūra, skaičius </t>
  </si>
  <si>
    <t>R.S.2.3027</t>
  </si>
  <si>
    <t>23-008-P</t>
  </si>
  <si>
    <t>Ugdymo prieinamumo didinimas atskirtį patiriantiems vaikams Skuodo rajone</t>
  </si>
  <si>
    <t>Skuodo rajono bendrojo ugdymo mokyklų aplinkos pritaikymas įtraukiajam ugdymui (neįgaliesiems)</t>
  </si>
  <si>
    <t>Naujos arba modernizuotos švietimo infrastruktūros naudotojų skaičius per metus</t>
  </si>
  <si>
    <t>Skuodo rajono savivaldybės administracija</t>
  </si>
  <si>
    <t>Stiprinti savivaldybių aplinkos oro monitoringą</t>
  </si>
  <si>
    <r>
      <t xml:space="preserve">2021–2027 </t>
    </r>
    <r>
      <rPr>
        <sz val="9"/>
        <rFont val="Times New Roman"/>
        <family val="1"/>
      </rPr>
      <t xml:space="preserve">metų </t>
    </r>
    <r>
      <rPr>
        <sz val="9"/>
        <color theme="1"/>
        <rFont val="Times New Roman"/>
        <family val="1"/>
      </rPr>
      <t>Europos Sąjungos investicijų programos konkretus uždavinys 2.7 Stiprinti gamtos, biologinės įvairovės ir žaliosios infrastruktūros apsaugą ir išsaugojimą, be kita ko, miestų teritorijose ir mažinti visų rūšių taršą.</t>
    </r>
  </si>
  <si>
    <t xml:space="preserve">Ne </t>
  </si>
  <si>
    <t>Miestai, kuriuose įrengta ar modernizuota oro monitoringo infrastruktūra (miestų skaičius)</t>
  </si>
  <si>
    <t>R.N.2.5051</t>
  </si>
  <si>
    <t>miestų skaičius</t>
  </si>
  <si>
    <t>23-201-P</t>
  </si>
  <si>
    <t>Klaipėdos miesto savivaldybės administracija</t>
  </si>
  <si>
    <t>AM</t>
  </si>
  <si>
    <t>Teritorijos, kurioms taikomos oro taršos stebėsenos sistemos (oro kokybės zonos)</t>
  </si>
  <si>
    <t>P.B.2.0039</t>
  </si>
  <si>
    <t>oro kokybės zonos</t>
  </si>
  <si>
    <t>Planavimas</t>
  </si>
  <si>
    <t>Viešasis</t>
  </si>
  <si>
    <t>Aplinkos oro kokybės stebėjimo stotelių įrengimas Klaipėdos mieste</t>
  </si>
  <si>
    <t>Sanglaudos fondas</t>
  </si>
  <si>
    <t>2024.01</t>
  </si>
  <si>
    <t>2024.02</t>
  </si>
  <si>
    <t>Klaipėdos miesto savivaldybės automatinių (stacionarių) aplinkos oro kokybės stebėjimo stotelių įrengimas</t>
  </si>
  <si>
    <t xml:space="preserve">02-001-06-11-02 (RE)-23-(LT023-03-01-07) </t>
  </si>
  <si>
    <t>Sumažinti pažeidžiamų visuomenės grupių gerovės teritorinius skirtumus</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</si>
  <si>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</si>
  <si>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Naudotojai per metus</t>
  </si>
  <si>
    <t>Lietuvos Respublikos socialinės apsaugos ir darbo ministerija</t>
  </si>
  <si>
    <t>Centrinė projektų valdymo agentūra</t>
  </si>
  <si>
    <t>Kretingos  rajono savivaldybės administracija</t>
  </si>
  <si>
    <t>23-405-P</t>
  </si>
  <si>
    <t>Institucinės globos pertvarka Klaipėdos regione I</t>
  </si>
  <si>
    <t>09-003-02-02-11-(RE)-23-(LT023-04-02-03)</t>
  </si>
  <si>
    <t>Socialinių dirbtuvių steigimas Klaipėdos rajono savivaldybėje</t>
  </si>
  <si>
    <t xml:space="preserve">Paslaugų intelekto ir (ar) psichikos negalią turintiems asmenims vietų skaičius naujoje ar modernizuotoje infrastruktūroje </t>
  </si>
  <si>
    <t>P.S.2.1030</t>
  </si>
  <si>
    <t>Skaičius</t>
  </si>
  <si>
    <t>Asmenų, turinčių intelekto ir (ar) psichikos negalią, gavusių paslaugas naujoje ar modernizuotoje infrastruktūroje skaičius per metus</t>
  </si>
  <si>
    <t>R.S.2.3031</t>
  </si>
  <si>
    <t>Asmenys per metus</t>
  </si>
  <si>
    <t>2024 09</t>
  </si>
  <si>
    <t>2024 08</t>
  </si>
  <si>
    <t>23-406-P</t>
  </si>
  <si>
    <t>Socialinių paslaugų infrastruktūros modernizavimas ir plėtra Kretingos rajono savivaldybėje</t>
  </si>
  <si>
    <t>23-407-P</t>
  </si>
  <si>
    <t>Institucinės globos pertvarka Klaipėdos regione II</t>
  </si>
  <si>
    <t>Institucinės globos pertvarka Klaipėdos regione III</t>
  </si>
  <si>
    <t>Vystyti stacionarių ir nestacionarių socialinių paslaugų infrastruktūrą Palangos miesto savivaldybėje</t>
  </si>
  <si>
    <t>23-408-P</t>
  </si>
  <si>
    <t>Institucinės globos pertvarka Klaipėdos regione IV</t>
  </si>
  <si>
    <t>Apsaugoto būsto įsigijimas Skuodo rajono savivaldybėje</t>
  </si>
  <si>
    <t>23-409-P</t>
  </si>
  <si>
    <t>Institucinės globos pertvarka Klaipėdos regione V</t>
  </si>
  <si>
    <t>Savarankiško gyvenimo namų/Apsaugoto būsto įkūrimas Klaipėdos mieste</t>
  </si>
  <si>
    <t>2024 10</t>
  </si>
  <si>
    <t>2024 12</t>
  </si>
  <si>
    <t>Institucinės globos pertvarka Klaipėdos regione VI</t>
  </si>
  <si>
    <t>Grupinio gyvenimo namų steigimas proto ir/ar psichinę negalią turintiems asmenims Klaipėdos rajono savivaldybėje</t>
  </si>
  <si>
    <t>23-410-P</t>
  </si>
  <si>
    <t>Nestacionarių socialinių paslaugų, grupinio gyvenimo namų asmenims, turintiems intelekto ir (ar) psichikos negalią modernizavimas ir plėtra Šilutės rajono savivaldybėje</t>
  </si>
  <si>
    <t>23-411-P</t>
  </si>
  <si>
    <t>Institucinės globos pertvarka Klaipėdos regione VII</t>
  </si>
  <si>
    <t>23-412-P</t>
  </si>
  <si>
    <t>Institucinės globos pertvarka Klaipėdos regione VIII</t>
  </si>
  <si>
    <t>Grupinio gyvenimo namų steigimas Klaipėdos mieste</t>
  </si>
  <si>
    <t>2025 03</t>
  </si>
  <si>
    <t>2025 05</t>
  </si>
  <si>
    <t>23-413-P</t>
  </si>
  <si>
    <t>Institucinės globos pertvarka Klaipėdos regione IX</t>
  </si>
  <si>
    <t>Laikino atokvėpio paslaugų plėtra Klaipėdos miesto savivaldybėje</t>
  </si>
  <si>
    <t>2025 01</t>
  </si>
  <si>
    <t>Kompleksinių paslaugų centro vaikams su negalia steigimas Klaipėdos rajono savivaldybėje</t>
  </si>
  <si>
    <t>23-414-P</t>
  </si>
  <si>
    <t>Institucinės globos pertvarka Klaipėdos regione X</t>
  </si>
  <si>
    <t>2025 10</t>
  </si>
  <si>
    <t>2025 12</t>
  </si>
  <si>
    <t>Institucinės globos pertvarka Klaipėdos regione XI</t>
  </si>
  <si>
    <t>Dienos užimtumo centro steigimas Klaipėdos rajono savivaldybėje</t>
  </si>
  <si>
    <t>23-416-P</t>
  </si>
  <si>
    <t>Institucinės globos pertvarka Klaipėdos regione XII</t>
  </si>
  <si>
    <t>Apsaugotų būstų steigimas Klaipėdos rajono savivaldybėje</t>
  </si>
  <si>
    <t>23-417-P</t>
  </si>
  <si>
    <t>Nestacionarių socialinių paslaugų infrastruktūros plėtra Klaipėdos regione I</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</si>
  <si>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</si>
  <si>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</si>
  <si>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</si>
  <si>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</si>
  <si>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23-418-P</t>
  </si>
  <si>
    <t>Nestacionarių socialinių paslaugų infrastruktūros plėtra Klaipėdos regione II</t>
  </si>
  <si>
    <t>Pastato rekonstravimas ir pritaikymas intensyvių krizių įveikimo su apgyvendinimu paslaugoms teikti Skuodo rajono savivaldybėje</t>
  </si>
  <si>
    <t>Laikino apnakvindinimo paslaugų plėtra Šilutės rajono savivaldybėje</t>
  </si>
  <si>
    <t>Nestacionarių socialinių paslaugų infrastruktūros plėtra Klaipėdos regione III</t>
  </si>
  <si>
    <t>Šilutės atviro jaunimo centro atnaujinimas ir įveiklinimas</t>
  </si>
  <si>
    <t>23-419-P</t>
  </si>
  <si>
    <t>23-420-P</t>
  </si>
  <si>
    <t>Nestacionarių socialinių paslaugų infrastruktūros plėtra Klaipėdos regione IV</t>
  </si>
  <si>
    <t>Atvirų jaunimo erdvių, skirtų mažiau galimybių turintiems jaunuoliams, steigimas (Šiaurinėje miesto dalyje)*</t>
  </si>
  <si>
    <t>23-421-P</t>
  </si>
  <si>
    <t>Socialinių paslaugų įstaigų senyvo amžiaus asmenims infrastruktūros plėtra Klaipėedos regione I</t>
  </si>
  <si>
    <t>23-422-P</t>
  </si>
  <si>
    <t>Socialinių paslaugų įstaigų senyvo amžiaus asmenims infrastruktūros plėtra Klaipėedos regione II</t>
  </si>
  <si>
    <t>Socialinių paslaugų įstaigų senyvo amžiaus asmenims infrastruktūros plėtra Klaipėedos regione III</t>
  </si>
  <si>
    <t>Senyvo amžiaus asmenų globos paslaugų plėtra, rekonstruojant pastatą, esantį Melnragės gyvenamajame rajone, Aušros g. 41</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</si>
  <si>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</si>
  <si>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</si>
  <si>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</si>
  <si>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</si>
  <si>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</si>
  <si>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V. Gaigalaičio globos namų modernizavimas</t>
  </si>
  <si>
    <t>Šilutės socialinės globos namų plėtra ir modernizavimas, atitinkantys socialinės globos namų gyventojų poreikius</t>
  </si>
  <si>
    <t>2024 11</t>
  </si>
  <si>
    <t>2025 09</t>
  </si>
  <si>
    <t>2025 11</t>
  </si>
  <si>
    <t>2025 07</t>
  </si>
  <si>
    <t xml:space="preserve">2025 02 </t>
  </si>
  <si>
    <t>23-415-P**</t>
  </si>
  <si>
    <t>23-423-P***</t>
  </si>
  <si>
    <t>23-425-P</t>
  </si>
  <si>
    <t>**Kvietimo Nr. 23-415-P poveiklė apjungta su kvietimu Nr. 23-414-P, nes Pareiškėjas teikė vieną projektą abiems poveiklėms.</t>
  </si>
  <si>
    <t>*Projektas įtrauktas į Tvarios Klaipėdos miesto plėtros 2023–2029 metų strategijos 1.2.4. veiksmą „Vasaros koncertų estrados ir prieigų pritaikymas daugiatiksliam naudojimui“, prisideda prie jo įgyvendinimo.</t>
  </si>
  <si>
    <t>***Vertinimo metu PĮP atsiimtas. Projektui suplanuotas naujas kveitimas Nr. 23-425-P.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</si>
</sst>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
    <numFmt numFmtId="165" formatCode="yyyy/mm"/>
  </numFmts>
  <fonts count="25"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9C0006"/>
      <name val="Calibri"/>
      <family val="2"/>
      <charset val="186"/>
      <scheme val="minor"/>
    </font>
    <font>
      <b/>
      <sz val="11"/>
      <color theme="1"/>
      <name val="Calibri"/>
      <family val="2"/>
      <charset val="186"/>
      <scheme val="minor"/>
    </font>
    <font>
      <b/>
      <sz val="11"/>
      <name val="Calibri"/>
      <family val="2"/>
      <charset val="186"/>
      <scheme val="minor"/>
    </font>
    <font>
      <sz val="11"/>
      <name val="Calibri"/>
      <family val="2"/>
      <charset val="186"/>
      <scheme val="minor"/>
    </font>
    <font>
      <sz val="9"/>
      <color theme="1"/>
      <name val="Times New Roman"/>
      <family val="1"/>
    </font>
    <font>
      <sz val="9"/>
      <name val="Times New Roman"/>
      <family val="1"/>
    </font>
    <font>
      <sz val="9"/>
      <name val="Times New Roman"/>
      <family val="1"/>
      <charset val="186"/>
    </font>
    <font>
      <sz val="10"/>
      <color theme="1"/>
      <name val="Calibri"/>
      <family val="2"/>
      <charset val="186"/>
      <scheme val="minor"/>
    </font>
    <font>
      <sz val="10"/>
      <color theme="1"/>
      <name val="Times New Roman"/>
      <family val="1"/>
    </font>
    <font>
      <i/>
      <sz val="10"/>
      <color theme="1" tint="0.499984740745262"/>
      <name val="Times New Roman"/>
      <family val="1"/>
      <charset val="186"/>
    </font>
    <font>
      <b/>
      <i/>
      <sz val="10"/>
      <color theme="1" tint="0.499984740745262"/>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FFCC"/>
      </patternFill>
    </fill>
    <fill>
      <patternFill patternType="solid">
        <fgColor theme="4" tint="0.399975585192419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rgb="FFB2B2B2"/>
      </bottom>
      <diagonal/>
    </border>
    <border>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style="thin">
        <color indexed="64"/>
      </right>
      <top style="thin">
        <color rgb="FFB2B2B2"/>
      </top>
      <bottom style="thin">
        <color rgb="FFB2B2B2"/>
      </bottom>
      <diagonal/>
    </border>
    <border>
      <left style="thin">
        <color indexed="64"/>
      </left>
      <right style="thin">
        <color indexed="64"/>
      </right>
      <top style="thin">
        <color rgb="FFB2B2B2"/>
      </top>
      <bottom style="thin">
        <color indexed="64"/>
      </bottom>
      <diagonal/>
    </border>
    <border>
      <left/>
      <right style="thin">
        <color indexed="64"/>
      </right>
      <top style="thin">
        <color indexed="64"/>
      </top>
      <bottom style="thin">
        <color rgb="FFB2B2B2"/>
      </bottom>
      <diagonal/>
    </border>
    <border>
      <left/>
      <right style="thin">
        <color indexed="64"/>
      </right>
      <top style="thin">
        <color rgb="FFB2B2B2"/>
      </top>
      <bottom style="thin">
        <color rgb="FFB2B2B2"/>
      </bottom>
      <diagonal/>
    </border>
    <border>
      <left/>
      <right style="thin">
        <color indexed="64"/>
      </right>
      <top style="thin">
        <color rgb="FFB2B2B2"/>
      </top>
      <bottom style="thin">
        <color indexed="64"/>
      </bottom>
      <diagonal/>
    </border>
    <border>
      <left style="thin">
        <color rgb="FFB2B2B2"/>
      </left>
      <right/>
      <top/>
      <bottom style="thin">
        <color rgb="FFB2B2B2"/>
      </bottom>
      <diagonal/>
    </border>
    <border>
      <left style="thin">
        <color rgb="FFB2B2B2"/>
      </left>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s>
  <cellStyleXfs count="3">
    <xf numFmtId="0" fontId="0" fillId="0" borderId="0"/>
    <xf numFmtId="0" fontId="14" fillId="3" borderId="0" applyNumberFormat="0" applyBorder="0" applyAlignment="0" applyProtection="0"/>
    <xf numFmtId="0" fontId="13" fillId="4" borderId="7" applyNumberFormat="0" applyFont="0" applyAlignment="0" applyProtection="0"/>
  </cellStyleXfs>
  <cellXfs count="251">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14" fillId="0" borderId="0" xfId="1" applyFill="1"/>
    <xf numFmtId="0" fontId="0" fillId="0" borderId="0" xfId="0" applyAlignment="1">
      <alignment horizontal="left"/>
    </xf>
    <xf numFmtId="0" fontId="0" fillId="0" borderId="1" xfId="0" applyBorder="1"/>
    <xf numFmtId="0" fontId="15" fillId="5" borderId="1" xfId="0" applyFont="1" applyFill="1" applyBorder="1" applyAlignment="1">
      <alignment horizontal="center" vertical="top"/>
    </xf>
    <xf numFmtId="0" fontId="7" fillId="5" borderId="1" xfId="0" applyFont="1" applyFill="1" applyBorder="1" applyAlignment="1">
      <alignment horizontal="center" vertical="top" wrapText="1"/>
    </xf>
    <xf numFmtId="0" fontId="5" fillId="5" borderId="1" xfId="0" applyFont="1" applyFill="1" applyBorder="1" applyAlignment="1">
      <alignment horizontal="center" vertical="top" wrapText="1"/>
    </xf>
    <xf numFmtId="0" fontId="0" fillId="0" borderId="0" xfId="0" applyAlignment="1">
      <alignment vertical="top"/>
    </xf>
    <xf numFmtId="0" fontId="13" fillId="0" borderId="1" xfId="0" applyFont="1" applyBorder="1" applyAlignment="1">
      <alignment horizontal="center" vertical="top"/>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0" fontId="13" fillId="0" borderId="3" xfId="0" applyFont="1" applyBorder="1" applyAlignment="1">
      <alignment horizontal="center" vertical="top"/>
    </xf>
    <xf numFmtId="0" fontId="0" fillId="0" borderId="0" xfId="0" applyAlignment="1">
      <alignment horizontal="left" vertical="top"/>
    </xf>
    <xf numFmtId="14" fontId="0" fillId="0" borderId="0" xfId="0" applyNumberFormat="1" applyAlignment="1">
      <alignment horizontal="left" vertical="top"/>
    </xf>
    <xf numFmtId="14" fontId="0" fillId="0" borderId="0" xfId="0" applyNumberFormat="1" applyAlignment="1">
      <alignment vertical="top"/>
    </xf>
    <xf numFmtId="0" fontId="13" fillId="0" borderId="1" xfId="0" applyFont="1" applyBorder="1" applyAlignment="1">
      <alignment horizontal="center" vertical="top" wrapText="1"/>
    </xf>
    <xf numFmtId="4" fontId="13" fillId="0" borderId="10" xfId="0" applyNumberFormat="1" applyFont="1" applyBorder="1" applyAlignment="1">
      <alignment vertical="top"/>
    </xf>
    <xf numFmtId="164" fontId="13" fillId="0" borderId="10" xfId="0" applyNumberFormat="1" applyFont="1" applyBorder="1" applyAlignment="1">
      <alignment vertical="top"/>
    </xf>
    <xf numFmtId="4" fontId="13" fillId="0" borderId="3" xfId="0" applyNumberFormat="1" applyFont="1" applyBorder="1" applyAlignment="1">
      <alignment vertical="top"/>
    </xf>
    <xf numFmtId="164" fontId="13" fillId="0" borderId="3" xfId="0" applyNumberFormat="1" applyFont="1" applyBorder="1" applyAlignment="1">
      <alignment vertical="top"/>
    </xf>
    <xf numFmtId="0" fontId="13" fillId="0" borderId="10" xfId="0" applyFont="1" applyBorder="1" applyAlignment="1">
      <alignment vertical="top"/>
    </xf>
    <xf numFmtId="0" fontId="13" fillId="0" borderId="1" xfId="0" applyFont="1" applyBorder="1" applyAlignment="1">
      <alignment vertical="top" wrapText="1"/>
    </xf>
    <xf numFmtId="0" fontId="17" fillId="0" borderId="1" xfId="0" applyFont="1" applyBorder="1" applyAlignment="1">
      <alignment horizontal="center" vertical="top" wrapText="1"/>
    </xf>
    <xf numFmtId="0" fontId="13" fillId="0" borderId="3" xfId="0" applyFont="1" applyBorder="1" applyAlignment="1">
      <alignment vertical="top"/>
    </xf>
    <xf numFmtId="0" fontId="0" fillId="0" borderId="0" xfId="0" applyAlignment="1">
      <alignment horizontal="left" vertical="top" wrapText="1"/>
    </xf>
    <xf numFmtId="4" fontId="0" fillId="0" borderId="0" xfId="0" applyNumberFormat="1" applyAlignment="1">
      <alignment horizontal="left" vertical="top" wrapText="1"/>
    </xf>
    <xf numFmtId="4" fontId="0" fillId="0" borderId="0" xfId="0" applyNumberFormat="1" applyAlignment="1">
      <alignment horizontal="left" vertical="top"/>
    </xf>
    <xf numFmtId="4" fontId="0" fillId="0" borderId="0" xfId="0" applyNumberFormat="1"/>
    <xf numFmtId="0" fontId="0" fillId="0" borderId="22" xfId="0" applyBorder="1"/>
    <xf numFmtId="0" fontId="18" fillId="0" borderId="1" xfId="0" applyFont="1" applyBorder="1" applyAlignment="1">
      <alignment horizontal="left" vertical="top" wrapText="1"/>
    </xf>
    <xf numFmtId="0" fontId="4" fillId="0" borderId="0" xfId="0" applyFont="1" applyAlignment="1">
      <alignment horizontal="left"/>
    </xf>
    <xf numFmtId="0" fontId="12" fillId="0" borderId="1" xfId="0" applyFont="1" applyBorder="1" applyAlignment="1">
      <alignment horizontal="left" vertical="top" wrapText="1"/>
    </xf>
    <xf numFmtId="0" fontId="4" fillId="2" borderId="0" xfId="0" applyFont="1" applyFill="1" applyAlignment="1">
      <alignment horizontal="center" vertical="center"/>
    </xf>
    <xf numFmtId="0" fontId="21" fillId="2" borderId="0" xfId="0" applyFont="1" applyFill="1" applyAlignment="1">
      <alignment horizontal="center" vertical="center"/>
    </xf>
    <xf numFmtId="0" fontId="4" fillId="2" borderId="0" xfId="0" applyFont="1" applyFill="1"/>
    <xf numFmtId="0" fontId="0" fillId="2" borderId="0" xfId="0" applyFill="1"/>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2" fillId="0" borderId="38" xfId="0" applyFont="1" applyBorder="1" applyAlignment="1">
      <alignment horizontal="center"/>
    </xf>
    <xf numFmtId="0" fontId="2" fillId="0" borderId="39" xfId="0" applyFont="1" applyBorder="1" applyAlignment="1">
      <alignment horizontal="center"/>
    </xf>
    <xf numFmtId="0" fontId="11" fillId="0" borderId="39" xfId="0" applyFont="1" applyBorder="1" applyAlignment="1">
      <alignment horizontal="center"/>
    </xf>
    <xf numFmtId="0" fontId="2" fillId="0" borderId="40" xfId="0" applyFont="1" applyBorder="1" applyAlignment="1">
      <alignment horizontal="center"/>
    </xf>
    <xf numFmtId="0" fontId="4" fillId="0" borderId="36"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4"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33" xfId="0" applyFont="1" applyBorder="1" applyAlignment="1">
      <alignment horizontal="center" vertical="center" wrapText="1"/>
    </xf>
    <xf numFmtId="2" fontId="22" fillId="0" borderId="24" xfId="0" applyNumberFormat="1" applyFont="1" applyBorder="1" applyAlignment="1">
      <alignment horizontal="center" vertical="center" wrapText="1"/>
    </xf>
    <xf numFmtId="2" fontId="22" fillId="0" borderId="33" xfId="0" applyNumberFormat="1" applyFont="1" applyBorder="1" applyAlignment="1">
      <alignment horizontal="center" vertical="center" wrapText="1"/>
    </xf>
    <xf numFmtId="1" fontId="4" fillId="0" borderId="24" xfId="0" applyNumberFormat="1" applyFont="1" applyBorder="1" applyAlignment="1">
      <alignment horizontal="center" vertical="center" wrapText="1"/>
    </xf>
    <xf numFmtId="1" fontId="4" fillId="0" borderId="33"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8" fillId="0" borderId="0" xfId="0" applyFont="1" applyAlignment="1">
      <alignment horizontal="center"/>
    </xf>
    <xf numFmtId="0" fontId="5" fillId="0" borderId="2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4" xfId="0" applyFont="1" applyBorder="1" applyAlignment="1">
      <alignment horizontal="center" vertical="center"/>
    </xf>
    <xf numFmtId="0" fontId="7" fillId="0" borderId="25" xfId="0" applyFont="1" applyBorder="1" applyAlignment="1">
      <alignment horizontal="center" vertical="center" wrapText="1"/>
    </xf>
    <xf numFmtId="0" fontId="7" fillId="0" borderId="1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2" xfId="0" applyFont="1" applyBorder="1" applyAlignment="1">
      <alignment horizontal="center" vertical="center" wrapText="1"/>
    </xf>
    <xf numFmtId="4" fontId="4" fillId="0" borderId="25" xfId="0" applyNumberFormat="1" applyFont="1" applyBorder="1" applyAlignment="1">
      <alignment horizontal="center" vertical="center" wrapText="1"/>
    </xf>
    <xf numFmtId="4" fontId="4" fillId="0" borderId="36" xfId="0" applyNumberFormat="1" applyFont="1" applyBorder="1" applyAlignment="1">
      <alignment horizontal="center" vertical="center" wrapText="1"/>
    </xf>
    <xf numFmtId="4" fontId="4" fillId="0" borderId="25" xfId="0" applyNumberFormat="1" applyFont="1" applyBorder="1" applyAlignment="1">
      <alignment horizontal="center" vertical="center"/>
    </xf>
    <xf numFmtId="0" fontId="4" fillId="0" borderId="36" xfId="0" applyFont="1" applyBorder="1" applyAlignment="1">
      <alignment horizontal="center" vertical="center"/>
    </xf>
    <xf numFmtId="0" fontId="5" fillId="0" borderId="0" xfId="0" applyFont="1" applyAlignment="1">
      <alignment horizontal="center"/>
    </xf>
    <xf numFmtId="0" fontId="5" fillId="0" borderId="23" xfId="0" applyFont="1" applyBorder="1" applyAlignment="1">
      <alignment horizontal="center" vertical="center" wrapText="1"/>
    </xf>
    <xf numFmtId="0" fontId="5" fillId="0" borderId="30"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3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6" xfId="0" applyFont="1" applyBorder="1" applyAlignment="1">
      <alignment horizontal="center" vertical="center" wrapText="1"/>
    </xf>
    <xf numFmtId="4" fontId="4" fillId="0" borderId="24" xfId="0" applyNumberFormat="1" applyFont="1" applyBorder="1" applyAlignment="1">
      <alignment horizontal="center" vertical="center" wrapText="1"/>
    </xf>
    <xf numFmtId="4" fontId="4" fillId="0" borderId="33" xfId="0" applyNumberFormat="1" applyFont="1" applyBorder="1" applyAlignment="1">
      <alignment horizontal="center" vertical="center" wrapText="1"/>
    </xf>
    <xf numFmtId="4" fontId="8" fillId="0" borderId="24" xfId="0" applyNumberFormat="1" applyFont="1" applyBorder="1" applyAlignment="1">
      <alignment horizontal="center" vertical="center" wrapText="1"/>
    </xf>
    <xf numFmtId="4" fontId="8" fillId="0" borderId="33" xfId="0" applyNumberFormat="1" applyFont="1" applyBorder="1" applyAlignment="1">
      <alignment horizontal="center" vertical="center" wrapText="1"/>
    </xf>
    <xf numFmtId="4" fontId="8" fillId="0" borderId="25" xfId="0" applyNumberFormat="1" applyFont="1" applyBorder="1" applyAlignment="1">
      <alignment horizontal="center" vertical="center" wrapText="1"/>
    </xf>
    <xf numFmtId="4" fontId="8" fillId="0" borderId="36" xfId="0" applyNumberFormat="1" applyFont="1" applyBorder="1" applyAlignment="1">
      <alignment horizontal="center" vertical="center" wrapText="1"/>
    </xf>
    <xf numFmtId="14" fontId="7" fillId="0" borderId="42" xfId="0" applyNumberFormat="1" applyFont="1" applyBorder="1" applyAlignment="1">
      <alignment horizontal="center" vertical="center" wrapText="1"/>
    </xf>
    <xf numFmtId="0" fontId="7" fillId="0" borderId="34" xfId="0" applyFont="1" applyBorder="1" applyAlignment="1">
      <alignment horizontal="center" vertical="center" wrapText="1"/>
    </xf>
    <xf numFmtId="165" fontId="4" fillId="0" borderId="24" xfId="0" applyNumberFormat="1" applyFont="1" applyBorder="1" applyAlignment="1">
      <alignment horizontal="center" vertical="center" wrapText="1"/>
    </xf>
    <xf numFmtId="165" fontId="4" fillId="0" borderId="33" xfId="0" applyNumberFormat="1" applyFont="1" applyBorder="1" applyAlignment="1">
      <alignment horizontal="center" vertical="center" wrapText="1"/>
    </xf>
    <xf numFmtId="165" fontId="4" fillId="0" borderId="25" xfId="0" applyNumberFormat="1" applyFont="1" applyBorder="1" applyAlignment="1">
      <alignment horizontal="center" vertical="center" wrapText="1"/>
    </xf>
    <xf numFmtId="165" fontId="4" fillId="0" borderId="36" xfId="0" applyNumberFormat="1" applyFont="1" applyBorder="1" applyAlignment="1">
      <alignment horizontal="center" vertical="center" wrapText="1"/>
    </xf>
    <xf numFmtId="0" fontId="4" fillId="0" borderId="41" xfId="0" applyFont="1" applyBorder="1" applyAlignment="1">
      <alignment horizontal="center" vertical="center" wrapText="1"/>
    </xf>
    <xf numFmtId="0" fontId="4" fillId="0" borderId="35" xfId="0" applyFont="1" applyBorder="1" applyAlignment="1">
      <alignment horizontal="center" vertical="center" wrapText="1"/>
    </xf>
    <xf numFmtId="14" fontId="7" fillId="0" borderId="29" xfId="0" applyNumberFormat="1" applyFont="1" applyBorder="1" applyAlignment="1">
      <alignment horizontal="center" vertical="center" wrapText="1"/>
    </xf>
    <xf numFmtId="0" fontId="7" fillId="0" borderId="37" xfId="0" applyFont="1" applyBorder="1" applyAlignment="1">
      <alignment horizontal="center" vertical="center" wrapText="1"/>
    </xf>
    <xf numFmtId="2" fontId="4" fillId="0" borderId="25" xfId="0" applyNumberFormat="1" applyFont="1" applyBorder="1" applyAlignment="1">
      <alignment horizontal="center" vertical="center" wrapText="1"/>
    </xf>
    <xf numFmtId="2" fontId="4" fillId="0" borderId="36" xfId="0" applyNumberFormat="1" applyFont="1" applyBorder="1" applyAlignment="1">
      <alignment horizontal="center" vertical="center" wrapText="1"/>
    </xf>
    <xf numFmtId="2" fontId="4" fillId="0" borderId="41" xfId="0" applyNumberFormat="1" applyFont="1" applyBorder="1" applyAlignment="1">
      <alignment horizontal="center" vertical="center" wrapText="1"/>
    </xf>
    <xf numFmtId="2" fontId="4" fillId="0" borderId="35" xfId="0" applyNumberFormat="1" applyFont="1" applyBorder="1" applyAlignment="1">
      <alignment horizontal="center" vertical="center" wrapText="1"/>
    </xf>
    <xf numFmtId="4" fontId="4" fillId="0" borderId="36" xfId="0" applyNumberFormat="1" applyFont="1" applyBorder="1" applyAlignment="1">
      <alignment horizontal="center" vertical="center"/>
    </xf>
    <xf numFmtId="2" fontId="8" fillId="0" borderId="24" xfId="0" applyNumberFormat="1" applyFont="1" applyBorder="1" applyAlignment="1">
      <alignment horizontal="center" vertical="center" wrapText="1"/>
    </xf>
    <xf numFmtId="2" fontId="8" fillId="0" borderId="33" xfId="0" applyNumberFormat="1" applyFont="1" applyBorder="1" applyAlignment="1">
      <alignment horizontal="center" vertical="center" wrapText="1"/>
    </xf>
    <xf numFmtId="2" fontId="8" fillId="0" borderId="25" xfId="0" applyNumberFormat="1" applyFont="1" applyBorder="1" applyAlignment="1">
      <alignment horizontal="center" vertical="center" wrapText="1"/>
    </xf>
    <xf numFmtId="2" fontId="8" fillId="0" borderId="36" xfId="0" applyNumberFormat="1" applyFont="1" applyBorder="1" applyAlignment="1">
      <alignment horizontal="center" vertical="center" wrapText="1"/>
    </xf>
    <xf numFmtId="4" fontId="4" fillId="0" borderId="24" xfId="0" applyNumberFormat="1" applyFont="1" applyBorder="1" applyAlignment="1">
      <alignment horizontal="center" vertical="center"/>
    </xf>
    <xf numFmtId="4" fontId="4" fillId="0" borderId="33" xfId="0" applyNumberFormat="1" applyFont="1" applyBorder="1" applyAlignment="1">
      <alignment horizontal="center" vertical="center"/>
    </xf>
    <xf numFmtId="2" fontId="4" fillId="0" borderId="24" xfId="0" applyNumberFormat="1" applyFont="1" applyBorder="1" applyAlignment="1">
      <alignment horizontal="center" vertical="center" wrapText="1"/>
    </xf>
    <xf numFmtId="2" fontId="4" fillId="0" borderId="33" xfId="0" applyNumberFormat="1" applyFont="1" applyBorder="1" applyAlignment="1">
      <alignment horizontal="center" vertical="center" wrapText="1"/>
    </xf>
    <xf numFmtId="164" fontId="16" fillId="0" borderId="3" xfId="2" applyNumberFormat="1" applyFont="1" applyFill="1" applyBorder="1" applyAlignment="1">
      <alignment horizontal="center" vertical="top" wrapText="1"/>
    </xf>
    <xf numFmtId="164" fontId="16" fillId="0" borderId="1" xfId="2" applyNumberFormat="1" applyFont="1" applyFill="1" applyBorder="1" applyAlignment="1">
      <alignment horizontal="center" vertical="top" wrapText="1"/>
    </xf>
    <xf numFmtId="0" fontId="0" fillId="0" borderId="2" xfId="0" applyBorder="1" applyAlignment="1">
      <alignment horizontal="center" vertical="top" wrapText="1"/>
    </xf>
    <xf numFmtId="0" fontId="0" fillId="0" borderId="10" xfId="0" applyBorder="1" applyAlignment="1">
      <alignment horizontal="center" vertical="top" wrapText="1"/>
    </xf>
    <xf numFmtId="0" fontId="0" fillId="0" borderId="3" xfId="0" applyBorder="1" applyAlignment="1">
      <alignment horizontal="center" vertical="top" wrapText="1"/>
    </xf>
    <xf numFmtId="4" fontId="13" fillId="0" borderId="2" xfId="0" applyNumberFormat="1" applyFont="1" applyBorder="1" applyAlignment="1">
      <alignment horizontal="center" vertical="top"/>
    </xf>
    <xf numFmtId="4" fontId="13" fillId="0" borderId="10" xfId="0" applyNumberFormat="1" applyFont="1" applyBorder="1" applyAlignment="1">
      <alignment horizontal="center" vertical="top"/>
    </xf>
    <xf numFmtId="4" fontId="13" fillId="0" borderId="3" xfId="0" applyNumberFormat="1" applyFont="1" applyBorder="1" applyAlignment="1">
      <alignment horizontal="center" vertical="top"/>
    </xf>
    <xf numFmtId="0" fontId="13" fillId="0" borderId="2" xfId="0" applyFont="1" applyBorder="1" applyAlignment="1">
      <alignment horizontal="center" vertical="top" wrapText="1"/>
    </xf>
    <xf numFmtId="0" fontId="13" fillId="0" borderId="10" xfId="0" applyFont="1" applyBorder="1" applyAlignment="1">
      <alignment horizontal="center" vertical="top" wrapText="1"/>
    </xf>
    <xf numFmtId="0" fontId="13" fillId="0" borderId="3" xfId="0" applyFont="1" applyBorder="1" applyAlignment="1">
      <alignment horizontal="center" vertical="top" wrapText="1"/>
    </xf>
    <xf numFmtId="4" fontId="0" fillId="0" borderId="1" xfId="0" applyNumberFormat="1" applyBorder="1" applyAlignment="1">
      <alignment horizontal="center" vertical="top"/>
    </xf>
    <xf numFmtId="0" fontId="0" fillId="0" borderId="1" xfId="0" applyBorder="1" applyAlignment="1">
      <alignment horizontal="center" vertical="top"/>
    </xf>
    <xf numFmtId="0" fontId="13" fillId="0" borderId="10" xfId="0" applyFont="1" applyBorder="1" applyAlignment="1">
      <alignment horizontal="center" vertical="top"/>
    </xf>
    <xf numFmtId="0" fontId="13" fillId="0" borderId="3" xfId="0" applyFont="1" applyBorder="1" applyAlignment="1">
      <alignment horizontal="center" vertical="top"/>
    </xf>
    <xf numFmtId="164" fontId="16" fillId="0" borderId="2" xfId="2" applyNumberFormat="1" applyFont="1" applyFill="1" applyBorder="1" applyAlignment="1">
      <alignment horizontal="center" vertical="top"/>
    </xf>
    <xf numFmtId="164" fontId="16" fillId="0" borderId="10" xfId="2" applyNumberFormat="1" applyFont="1" applyFill="1" applyBorder="1" applyAlignment="1">
      <alignment horizontal="center" vertical="top"/>
    </xf>
    <xf numFmtId="164" fontId="16" fillId="0" borderId="3" xfId="2" applyNumberFormat="1" applyFont="1" applyFill="1" applyBorder="1" applyAlignment="1">
      <alignment horizontal="center" vertical="top"/>
    </xf>
    <xf numFmtId="0" fontId="15" fillId="0" borderId="1" xfId="0" applyFont="1" applyBorder="1" applyAlignment="1">
      <alignment horizontal="center" vertical="top" wrapText="1"/>
    </xf>
    <xf numFmtId="0" fontId="15" fillId="0" borderId="8" xfId="2" applyFont="1" applyFill="1" applyBorder="1" applyAlignment="1">
      <alignment horizontal="center" vertical="top" wrapText="1"/>
    </xf>
    <xf numFmtId="0" fontId="15" fillId="0" borderId="11" xfId="2" applyFont="1" applyFill="1" applyBorder="1" applyAlignment="1">
      <alignment horizontal="center" vertical="top" wrapText="1"/>
    </xf>
    <xf numFmtId="0" fontId="15" fillId="0" borderId="12" xfId="2" applyFont="1" applyFill="1" applyBorder="1" applyAlignment="1">
      <alignment horizontal="center" vertical="top" wrapText="1"/>
    </xf>
    <xf numFmtId="0" fontId="13" fillId="0" borderId="1" xfId="0" applyFont="1" applyBorder="1" applyAlignment="1">
      <alignment horizontal="center" vertical="top" wrapText="1"/>
    </xf>
    <xf numFmtId="0" fontId="17" fillId="0" borderId="1" xfId="1" applyFont="1" applyFill="1" applyBorder="1" applyAlignment="1">
      <alignment horizontal="center" vertical="top" wrapText="1"/>
    </xf>
    <xf numFmtId="0" fontId="0" fillId="0" borderId="1" xfId="0" applyBorder="1" applyAlignment="1">
      <alignment horizontal="center" vertical="top" wrapText="1"/>
    </xf>
    <xf numFmtId="0" fontId="13" fillId="0" borderId="2" xfId="0" applyFont="1" applyBorder="1" applyAlignment="1">
      <alignment horizontal="center" vertical="top"/>
    </xf>
    <xf numFmtId="164" fontId="16" fillId="0" borderId="2" xfId="2" applyNumberFormat="1" applyFont="1" applyFill="1" applyBorder="1" applyAlignment="1">
      <alignment horizontal="center" vertical="top" wrapText="1"/>
    </xf>
    <xf numFmtId="164" fontId="16" fillId="0" borderId="10" xfId="2" applyNumberFormat="1" applyFont="1" applyFill="1" applyBorder="1" applyAlignment="1">
      <alignment horizontal="center" vertical="top" wrapText="1"/>
    </xf>
    <xf numFmtId="0" fontId="13" fillId="0" borderId="5" xfId="0" applyFont="1" applyBorder="1" applyAlignment="1">
      <alignment horizontal="center" vertical="top"/>
    </xf>
    <xf numFmtId="0" fontId="13" fillId="0" borderId="20" xfId="0" applyFont="1" applyBorder="1" applyAlignment="1">
      <alignment horizontal="center" vertical="top"/>
    </xf>
    <xf numFmtId="0" fontId="13" fillId="0" borderId="21" xfId="0" applyFont="1" applyBorder="1" applyAlignment="1">
      <alignment horizontal="center" vertical="top"/>
    </xf>
    <xf numFmtId="164" fontId="16" fillId="0" borderId="8" xfId="2" applyNumberFormat="1" applyFont="1" applyFill="1" applyBorder="1" applyAlignment="1">
      <alignment horizontal="center" vertical="top"/>
    </xf>
    <xf numFmtId="164" fontId="16" fillId="0" borderId="11" xfId="2" applyNumberFormat="1" applyFont="1" applyFill="1" applyBorder="1" applyAlignment="1">
      <alignment horizontal="center" vertical="top"/>
    </xf>
    <xf numFmtId="164" fontId="16" fillId="0" borderId="12" xfId="2" applyNumberFormat="1" applyFont="1" applyFill="1" applyBorder="1" applyAlignment="1">
      <alignment horizontal="center" vertical="top"/>
    </xf>
    <xf numFmtId="164" fontId="17" fillId="0" borderId="2" xfId="0" applyNumberFormat="1" applyFont="1" applyBorder="1" applyAlignment="1">
      <alignment horizontal="center" vertical="top"/>
    </xf>
    <xf numFmtId="164" fontId="17" fillId="0" borderId="10" xfId="0" applyNumberFormat="1" applyFont="1" applyBorder="1" applyAlignment="1">
      <alignment horizontal="center" vertical="top"/>
    </xf>
    <xf numFmtId="164" fontId="13" fillId="0" borderId="2" xfId="0" applyNumberFormat="1" applyFont="1" applyBorder="1" applyAlignment="1">
      <alignment horizontal="center" vertical="top"/>
    </xf>
    <xf numFmtId="164" fontId="13" fillId="0" borderId="10" xfId="0" applyNumberFormat="1" applyFont="1" applyBorder="1" applyAlignment="1">
      <alignment horizontal="center" vertical="top"/>
    </xf>
    <xf numFmtId="164" fontId="13" fillId="0" borderId="3" xfId="0" applyNumberFormat="1" applyFont="1" applyBorder="1" applyAlignment="1">
      <alignment horizontal="center" vertical="top"/>
    </xf>
    <xf numFmtId="0" fontId="13" fillId="0" borderId="4" xfId="0" applyFont="1" applyBorder="1" applyAlignment="1">
      <alignment horizontal="center" vertical="top" wrapText="1"/>
    </xf>
    <xf numFmtId="0" fontId="13" fillId="0" borderId="18" xfId="0" applyFont="1" applyBorder="1" applyAlignment="1">
      <alignment horizontal="center" vertical="top" wrapText="1"/>
    </xf>
    <xf numFmtId="0" fontId="13" fillId="0" borderId="19" xfId="0" applyFont="1" applyBorder="1" applyAlignment="1">
      <alignment horizontal="center" vertical="top" wrapText="1"/>
    </xf>
    <xf numFmtId="164" fontId="16" fillId="0" borderId="16" xfId="2" applyNumberFormat="1" applyFont="1" applyFill="1" applyBorder="1" applyAlignment="1">
      <alignment horizontal="center" vertical="top"/>
    </xf>
    <xf numFmtId="164" fontId="16" fillId="0" borderId="17" xfId="2" applyNumberFormat="1" applyFont="1" applyFill="1" applyBorder="1" applyAlignment="1">
      <alignment horizontal="center" vertical="top"/>
    </xf>
    <xf numFmtId="164" fontId="16" fillId="0" borderId="13" xfId="2" applyNumberFormat="1" applyFont="1" applyFill="1" applyBorder="1" applyAlignment="1">
      <alignment horizontal="center" vertical="top"/>
    </xf>
    <xf numFmtId="164" fontId="16" fillId="0" borderId="14" xfId="2" applyNumberFormat="1" applyFont="1" applyFill="1" applyBorder="1" applyAlignment="1">
      <alignment horizontal="center" vertical="top"/>
    </xf>
    <xf numFmtId="164" fontId="16" fillId="0" borderId="15" xfId="2" applyNumberFormat="1" applyFont="1" applyFill="1" applyBorder="1" applyAlignment="1">
      <alignment horizontal="center" vertical="top"/>
    </xf>
    <xf numFmtId="164" fontId="17" fillId="0" borderId="2" xfId="1" applyNumberFormat="1" applyFont="1" applyFill="1" applyBorder="1" applyAlignment="1">
      <alignment horizontal="center" vertical="top" wrapText="1"/>
    </xf>
    <xf numFmtId="164" fontId="17" fillId="0" borderId="10" xfId="1" applyNumberFormat="1" applyFont="1" applyFill="1" applyBorder="1" applyAlignment="1">
      <alignment horizontal="center" vertical="top" wrapText="1"/>
    </xf>
    <xf numFmtId="164" fontId="17" fillId="0" borderId="3" xfId="1" applyNumberFormat="1" applyFont="1" applyFill="1" applyBorder="1" applyAlignment="1">
      <alignment horizontal="center" vertical="top" wrapText="1"/>
    </xf>
    <xf numFmtId="164" fontId="17" fillId="0" borderId="2" xfId="1" applyNumberFormat="1" applyFont="1" applyFill="1" applyBorder="1" applyAlignment="1">
      <alignment horizontal="center" vertical="top"/>
    </xf>
    <xf numFmtId="164" fontId="17" fillId="0" borderId="10" xfId="1" applyNumberFormat="1" applyFont="1" applyFill="1" applyBorder="1" applyAlignment="1">
      <alignment horizontal="center" vertical="top"/>
    </xf>
    <xf numFmtId="164" fontId="17" fillId="0" borderId="3" xfId="1" applyNumberFormat="1" applyFont="1" applyFill="1" applyBorder="1" applyAlignment="1">
      <alignment horizontal="center" vertical="top"/>
    </xf>
    <xf numFmtId="0" fontId="15" fillId="0" borderId="2" xfId="2" applyFont="1" applyFill="1" applyBorder="1" applyAlignment="1">
      <alignment horizontal="left" vertical="top" wrapText="1"/>
    </xf>
    <xf numFmtId="0" fontId="15" fillId="0" borderId="10" xfId="2" applyFont="1" applyFill="1" applyBorder="1" applyAlignment="1">
      <alignment horizontal="left" vertical="top" wrapText="1"/>
    </xf>
    <xf numFmtId="0" fontId="15" fillId="0" borderId="3" xfId="2" applyFont="1" applyFill="1" applyBorder="1" applyAlignment="1">
      <alignment horizontal="left" vertical="top" wrapText="1"/>
    </xf>
    <xf numFmtId="4" fontId="13" fillId="0" borderId="2" xfId="0" applyNumberFormat="1" applyFont="1" applyBorder="1" applyAlignment="1">
      <alignment horizontal="center" vertical="top" wrapText="1"/>
    </xf>
    <xf numFmtId="4" fontId="13" fillId="0" borderId="10" xfId="0" applyNumberFormat="1" applyFont="1" applyBorder="1" applyAlignment="1">
      <alignment horizontal="center" vertical="top" wrapText="1"/>
    </xf>
    <xf numFmtId="4" fontId="13" fillId="0" borderId="3" xfId="0" applyNumberFormat="1" applyFont="1" applyBorder="1" applyAlignment="1">
      <alignment horizontal="center" vertical="top" wrapText="1"/>
    </xf>
    <xf numFmtId="164" fontId="16" fillId="0" borderId="9" xfId="2" applyNumberFormat="1" applyFont="1" applyFill="1" applyBorder="1" applyAlignment="1">
      <alignment horizontal="center" vertical="top"/>
    </xf>
    <xf numFmtId="0" fontId="5" fillId="5" borderId="1" xfId="0" applyFont="1" applyFill="1" applyBorder="1" applyAlignment="1">
      <alignment horizontal="center" vertical="top" wrapText="1"/>
    </xf>
    <xf numFmtId="0" fontId="7" fillId="5" borderId="1" xfId="0" applyFont="1" applyFill="1" applyBorder="1" applyAlignment="1">
      <alignment horizontal="center" vertical="top" wrapText="1"/>
    </xf>
    <xf numFmtId="0" fontId="15" fillId="0" borderId="2" xfId="0" applyFont="1" applyBorder="1" applyAlignment="1">
      <alignment horizontal="center" vertical="top" wrapText="1"/>
    </xf>
    <xf numFmtId="0" fontId="15" fillId="0" borderId="10" xfId="0" applyFont="1" applyBorder="1" applyAlignment="1">
      <alignment horizontal="center" vertical="top" wrapText="1"/>
    </xf>
    <xf numFmtId="0" fontId="15" fillId="0" borderId="3" xfId="0" applyFont="1" applyBorder="1" applyAlignment="1">
      <alignment horizontal="center" vertical="top" wrapText="1"/>
    </xf>
    <xf numFmtId="0" fontId="13" fillId="0" borderId="1" xfId="0" applyFont="1" applyBorder="1" applyAlignment="1">
      <alignment horizontal="center" vertical="top"/>
    </xf>
    <xf numFmtId="0" fontId="15" fillId="5" borderId="1" xfId="0" applyFont="1" applyFill="1" applyBorder="1" applyAlignment="1">
      <alignment horizontal="center" vertical="top" wrapText="1"/>
    </xf>
    <xf numFmtId="0" fontId="15" fillId="5" borderId="1" xfId="0" applyFont="1" applyFill="1" applyBorder="1" applyAlignment="1">
      <alignment horizontal="center" vertical="top"/>
    </xf>
    <xf numFmtId="0" fontId="5" fillId="5" borderId="1" xfId="0" applyFont="1" applyFill="1" applyBorder="1" applyAlignment="1">
      <alignment horizontal="center" vertical="top"/>
    </xf>
    <xf numFmtId="0" fontId="15" fillId="0" borderId="0" xfId="0" applyFont="1" applyAlignment="1">
      <alignment horizont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18" fillId="0" borderId="2" xfId="0" applyFont="1" applyBorder="1" applyAlignment="1">
      <alignment horizontal="left" vertical="top" wrapText="1"/>
    </xf>
    <xf numFmtId="0" fontId="0" fillId="0" borderId="3" xfId="0" applyBorder="1" applyAlignment="1">
      <alignment horizontal="left" vertical="top" wrapText="1"/>
    </xf>
    <xf numFmtId="0" fontId="19" fillId="0" borderId="2" xfId="0" applyFont="1" applyBorder="1" applyAlignment="1">
      <alignment horizontal="left" vertical="top" wrapText="1"/>
    </xf>
    <xf numFmtId="4" fontId="12" fillId="0" borderId="2" xfId="0" applyNumberFormat="1" applyFont="1" applyBorder="1" applyAlignment="1">
      <alignment horizontal="left" vertical="top" wrapText="1"/>
    </xf>
    <xf numFmtId="0" fontId="20" fillId="0" borderId="2" xfId="0" applyFont="1" applyBorder="1" applyAlignment="1">
      <alignment horizontal="left" vertical="top" wrapText="1"/>
    </xf>
    <xf numFmtId="17" fontId="12" fillId="0" borderId="2" xfId="0" applyNumberFormat="1" applyFont="1" applyBorder="1" applyAlignment="1">
      <alignment horizontal="left" vertical="top" wrapText="1"/>
    </xf>
    <xf numFmtId="4" fontId="20" fillId="0" borderId="2" xfId="0" applyNumberFormat="1" applyFont="1" applyBorder="1" applyAlignment="1">
      <alignment horizontal="left" vertical="top" wrapText="1"/>
    </xf>
    <xf numFmtId="0" fontId="12" fillId="0" borderId="2" xfId="0" applyFont="1" applyBorder="1" applyAlignment="1">
      <alignment horizontal="left" vertical="top" wrapText="1"/>
    </xf>
    <xf numFmtId="0" fontId="20" fillId="2" borderId="2" xfId="0" applyFont="1" applyFill="1" applyBorder="1" applyAlignment="1">
      <alignment horizontal="left" vertical="top" wrapText="1"/>
    </xf>
    <xf numFmtId="0" fontId="7" fillId="0" borderId="31" xfId="0" applyFont="1" applyBorder="1" applyAlignment="1">
      <alignment horizontal="center" vertical="center" wrapText="1"/>
    </xf>
    <xf numFmtId="4" fontId="4" fillId="0" borderId="10" xfId="0" applyNumberFormat="1" applyFont="1" applyBorder="1" applyAlignment="1">
      <alignment horizontal="center" vertical="center"/>
    </xf>
    <xf numFmtId="0" fontId="4" fillId="0" borderId="10" xfId="0" applyFont="1" applyBorder="1" applyAlignment="1">
      <alignment horizontal="center" vertical="center" wrapText="1"/>
    </xf>
    <xf numFmtId="0" fontId="4" fillId="0" borderId="43" xfId="0" applyFont="1" applyBorder="1" applyAlignment="1">
      <alignment horizontal="center" vertical="center" wrapText="1"/>
    </xf>
    <xf numFmtId="2" fontId="4" fillId="0" borderId="10" xfId="0" applyNumberFormat="1" applyFont="1" applyBorder="1" applyAlignment="1">
      <alignment horizontal="center" vertical="center" wrapText="1"/>
    </xf>
    <xf numFmtId="0" fontId="23" fillId="0" borderId="41" xfId="0" applyFont="1" applyBorder="1" applyAlignment="1">
      <alignment horizontal="center" vertical="center" wrapText="1"/>
    </xf>
    <xf numFmtId="0" fontId="23" fillId="0" borderId="25" xfId="0" applyFont="1" applyBorder="1" applyAlignment="1">
      <alignment horizontal="center" vertical="center" wrapText="1"/>
    </xf>
    <xf numFmtId="2" fontId="23" fillId="0" borderId="25" xfId="0" applyNumberFormat="1" applyFont="1" applyBorder="1" applyAlignment="1">
      <alignment horizontal="center" vertical="center" wrapText="1"/>
    </xf>
    <xf numFmtId="2" fontId="23" fillId="0" borderId="24" xfId="0" applyNumberFormat="1" applyFont="1" applyBorder="1" applyAlignment="1">
      <alignment horizontal="center" vertical="center" wrapText="1"/>
    </xf>
    <xf numFmtId="0" fontId="23" fillId="0" borderId="24" xfId="0" applyFont="1" applyBorder="1" applyAlignment="1">
      <alignment horizontal="center" vertical="center" wrapText="1"/>
    </xf>
    <xf numFmtId="0" fontId="23" fillId="0" borderId="24" xfId="0" applyFont="1" applyBorder="1" applyAlignment="1">
      <alignment horizontal="center" vertical="center" wrapText="1"/>
    </xf>
    <xf numFmtId="4" fontId="23" fillId="0" borderId="25" xfId="0" applyNumberFormat="1" applyFont="1" applyBorder="1" applyAlignment="1">
      <alignment horizontal="center" vertical="center"/>
    </xf>
    <xf numFmtId="4" fontId="23" fillId="0" borderId="25" xfId="0" applyNumberFormat="1" applyFont="1" applyBorder="1" applyAlignment="1">
      <alignment horizontal="center" vertical="center" wrapText="1"/>
    </xf>
    <xf numFmtId="165" fontId="23" fillId="0" borderId="25" xfId="0" applyNumberFormat="1" applyFont="1" applyBorder="1" applyAlignment="1">
      <alignment horizontal="center" vertical="center" wrapText="1"/>
    </xf>
    <xf numFmtId="14" fontId="24" fillId="0" borderId="29" xfId="0" applyNumberFormat="1" applyFont="1" applyBorder="1" applyAlignment="1">
      <alignment horizontal="center" vertical="center" wrapText="1"/>
    </xf>
    <xf numFmtId="0" fontId="23" fillId="0" borderId="35" xfId="0" applyFont="1" applyBorder="1" applyAlignment="1">
      <alignment horizontal="center" vertical="center" wrapText="1"/>
    </xf>
    <xf numFmtId="0" fontId="23" fillId="0" borderId="36" xfId="0" applyFont="1" applyBorder="1" applyAlignment="1">
      <alignment horizontal="center" vertical="center" wrapText="1"/>
    </xf>
    <xf numFmtId="2" fontId="23" fillId="0" borderId="36" xfId="0" applyNumberFormat="1" applyFont="1" applyBorder="1" applyAlignment="1">
      <alignment horizontal="center" vertical="center" wrapText="1"/>
    </xf>
    <xf numFmtId="2" fontId="23" fillId="0" borderId="33" xfId="0" applyNumberFormat="1" applyFont="1" applyBorder="1" applyAlignment="1">
      <alignment horizontal="center" vertical="center" wrapText="1"/>
    </xf>
    <xf numFmtId="0" fontId="23" fillId="0" borderId="36" xfId="0" applyFont="1" applyBorder="1" applyAlignment="1">
      <alignment horizontal="center" vertical="center" wrapText="1"/>
    </xf>
    <xf numFmtId="0" fontId="23" fillId="0" borderId="33" xfId="0" applyFont="1" applyBorder="1" applyAlignment="1">
      <alignment horizontal="center" vertical="center" wrapText="1"/>
    </xf>
    <xf numFmtId="4" fontId="23" fillId="0" borderId="36" xfId="0" applyNumberFormat="1" applyFont="1" applyBorder="1" applyAlignment="1">
      <alignment horizontal="center" vertical="center"/>
    </xf>
    <xf numFmtId="4" fontId="23" fillId="0" borderId="36" xfId="0" applyNumberFormat="1" applyFont="1" applyBorder="1" applyAlignment="1">
      <alignment horizontal="center" vertical="center" wrapText="1"/>
    </xf>
    <xf numFmtId="165" fontId="23" fillId="0" borderId="36" xfId="0" applyNumberFormat="1" applyFont="1" applyBorder="1" applyAlignment="1">
      <alignment horizontal="center" vertical="center" wrapText="1"/>
    </xf>
    <xf numFmtId="0" fontId="24" fillId="0" borderId="37" xfId="0" applyFont="1" applyBorder="1" applyAlignment="1">
      <alignment horizontal="center" vertical="center" wrapText="1"/>
    </xf>
    <xf numFmtId="0" fontId="23" fillId="0" borderId="23" xfId="0" applyFont="1" applyBorder="1" applyAlignment="1">
      <alignment horizontal="center" vertical="center" wrapText="1"/>
    </xf>
    <xf numFmtId="2" fontId="23" fillId="0" borderId="24" xfId="0" applyNumberFormat="1" applyFont="1" applyBorder="1" applyAlignment="1">
      <alignment horizontal="center" vertical="center" wrapText="1"/>
    </xf>
    <xf numFmtId="4" fontId="23" fillId="0" borderId="24" xfId="0" applyNumberFormat="1" applyFont="1" applyBorder="1" applyAlignment="1">
      <alignment horizontal="center" vertical="center"/>
    </xf>
    <xf numFmtId="4" fontId="23" fillId="0" borderId="24" xfId="0" applyNumberFormat="1" applyFont="1" applyBorder="1" applyAlignment="1">
      <alignment horizontal="center" vertical="center" wrapText="1"/>
    </xf>
    <xf numFmtId="165" fontId="23" fillId="0" borderId="24" xfId="0" applyNumberFormat="1" applyFont="1" applyBorder="1" applyAlignment="1">
      <alignment horizontal="center" vertical="center" wrapText="1"/>
    </xf>
    <xf numFmtId="0" fontId="23" fillId="0" borderId="32" xfId="0" applyFont="1" applyBorder="1" applyAlignment="1">
      <alignment horizontal="center" vertical="center" wrapText="1"/>
    </xf>
    <xf numFmtId="2" fontId="23" fillId="0" borderId="33" xfId="0" applyNumberFormat="1" applyFont="1" applyBorder="1" applyAlignment="1">
      <alignment horizontal="center" vertical="center" wrapText="1"/>
    </xf>
    <xf numFmtId="0" fontId="23" fillId="0" borderId="33" xfId="0" applyFont="1" applyBorder="1" applyAlignment="1">
      <alignment horizontal="center" vertical="center" wrapText="1"/>
    </xf>
    <xf numFmtId="4" fontId="23" fillId="0" borderId="33" xfId="0" applyNumberFormat="1" applyFont="1" applyBorder="1" applyAlignment="1">
      <alignment horizontal="center" vertical="center"/>
    </xf>
    <xf numFmtId="4" fontId="23" fillId="0" borderId="33" xfId="0" applyNumberFormat="1" applyFont="1" applyBorder="1" applyAlignment="1">
      <alignment horizontal="center" vertical="center" wrapText="1"/>
    </xf>
    <xf numFmtId="165" fontId="23" fillId="0" borderId="33" xfId="0" applyNumberFormat="1" applyFont="1" applyBorder="1" applyAlignment="1">
      <alignment horizontal="center" vertical="center" wrapText="1"/>
    </xf>
    <xf numFmtId="0" fontId="24" fillId="0" borderId="34" xfId="0" applyFont="1" applyBorder="1" applyAlignment="1">
      <alignment horizontal="center" vertical="center" wrapText="1"/>
    </xf>
    <xf numFmtId="14" fontId="24" fillId="0" borderId="42" xfId="0" applyNumberFormat="1" applyFont="1" applyBorder="1" applyAlignment="1">
      <alignment horizontal="center" vertical="center" wrapText="1"/>
    </xf>
    <xf numFmtId="14" fontId="5" fillId="0" borderId="42" xfId="0" applyNumberFormat="1" applyFont="1" applyBorder="1" applyAlignment="1">
      <alignment horizontal="center" vertical="center" wrapText="1"/>
    </xf>
    <xf numFmtId="0" fontId="5" fillId="0" borderId="34" xfId="0" applyFont="1" applyBorder="1" applyAlignment="1">
      <alignment horizontal="center" vertical="center" wrapText="1"/>
    </xf>
  </cellXfs>
  <cellStyles count="3">
    <cellStyle name="Bad" xfId="1" builtinId="27"/>
    <cellStyle name="Normal" xfId="0" builtinId="0"/>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Q101"/>
  <sheetViews>
    <sheetView topLeftCell="A25" zoomScale="60" zoomScaleNormal="60" workbookViewId="0">
      <selection activeCell="R7" sqref="R7:R9"/>
    </sheetView>
  </sheetViews>
  <sheetFormatPr defaultColWidth="9.33203125" defaultRowHeight="13.2" x14ac:dyDescent="0.25"/>
  <cols>
    <col min="1" max="1" width="5" style="1" customWidth="1"/>
    <col min="2" max="2" width="21" style="1" customWidth="1"/>
    <col min="3" max="3" width="17.6640625" style="1" customWidth="1"/>
    <col min="4" max="5" width="13.6640625" style="1" customWidth="1"/>
    <col min="6" max="6" width="18.33203125" style="1" customWidth="1"/>
    <col min="7" max="7" width="52.5546875" style="1" customWidth="1"/>
    <col min="8" max="8" width="14.6640625" style="1" customWidth="1"/>
    <col min="9" max="9" width="13.6640625" style="1" customWidth="1"/>
    <col min="10" max="10" width="12.6640625" style="1" customWidth="1"/>
    <col min="11" max="11" width="10.5546875" style="1" customWidth="1"/>
    <col min="12" max="12" width="21.5546875" style="1" customWidth="1"/>
    <col min="13" max="14" width="10.5546875" style="1" customWidth="1"/>
    <col min="15" max="16" width="15.6640625" style="1" customWidth="1"/>
    <col min="17" max="17" width="18.5546875" style="1" customWidth="1"/>
    <col min="18" max="18" width="15.6640625" style="1" customWidth="1"/>
    <col min="19" max="21" width="14" style="1" customWidth="1"/>
    <col min="22" max="22" width="14.5546875" style="1" customWidth="1"/>
    <col min="23" max="23" width="11.33203125" style="1" customWidth="1"/>
    <col min="24" max="24" width="10" style="1" customWidth="1"/>
    <col min="25" max="25" width="11.6640625" style="1" customWidth="1"/>
    <col min="26" max="27" width="12.33203125" style="1" customWidth="1"/>
    <col min="28" max="29" width="11.33203125" style="1" customWidth="1"/>
    <col min="30" max="30" width="12.33203125" style="1" customWidth="1"/>
    <col min="31" max="31" width="19.6640625" style="1" customWidth="1"/>
    <col min="32" max="33" width="11.33203125" style="1" customWidth="1"/>
    <col min="34" max="34" width="24.33203125" style="1" customWidth="1"/>
    <col min="35" max="35" width="19.44140625" style="1" customWidth="1"/>
    <col min="36" max="36" width="10.44140625" style="1" customWidth="1"/>
    <col min="37" max="16384" width="9.33203125" style="1"/>
  </cols>
  <sheetData>
    <row r="1" spans="2:95" customFormat="1" ht="15.75" customHeight="1" x14ac:dyDescent="0.3">
      <c r="F1" s="15"/>
      <c r="AK1" s="16"/>
      <c r="AL1" s="16"/>
    </row>
    <row r="2" spans="2:95" customFormat="1" ht="15.75" customHeight="1" x14ac:dyDescent="0.3">
      <c r="F2" s="15"/>
      <c r="H2" s="193" t="s">
        <v>78</v>
      </c>
      <c r="I2" s="193"/>
      <c r="J2" s="193"/>
      <c r="K2" s="193"/>
      <c r="L2" s="193"/>
      <c r="AK2" s="16"/>
      <c r="AL2" s="16"/>
    </row>
    <row r="3" spans="2:95" customFormat="1" ht="15.75" customHeight="1" x14ac:dyDescent="0.3">
      <c r="F3" s="15"/>
      <c r="AK3" s="16"/>
      <c r="AL3" s="16"/>
    </row>
    <row r="4" spans="2:95" s="17" customFormat="1" ht="40.5" customHeight="1" x14ac:dyDescent="0.3">
      <c r="B4" s="190" t="s">
        <v>0</v>
      </c>
      <c r="C4" s="190" t="s">
        <v>79</v>
      </c>
      <c r="D4" s="190" t="s">
        <v>28</v>
      </c>
      <c r="E4" s="190" t="s">
        <v>80</v>
      </c>
      <c r="F4" s="190" t="s">
        <v>30</v>
      </c>
      <c r="G4" s="190" t="s">
        <v>3</v>
      </c>
      <c r="H4" s="190" t="s">
        <v>4</v>
      </c>
      <c r="I4" s="190" t="s">
        <v>81</v>
      </c>
      <c r="J4" s="191" t="s">
        <v>6</v>
      </c>
      <c r="K4" s="191"/>
      <c r="L4" s="191"/>
      <c r="M4" s="191"/>
      <c r="N4" s="190" t="s">
        <v>47</v>
      </c>
      <c r="O4" s="190" t="s">
        <v>82</v>
      </c>
      <c r="P4" s="185" t="s">
        <v>42</v>
      </c>
      <c r="Q4" s="185" t="s">
        <v>32</v>
      </c>
      <c r="R4" s="185" t="s">
        <v>37</v>
      </c>
      <c r="S4" s="185" t="s">
        <v>33</v>
      </c>
      <c r="T4" s="184" t="s">
        <v>55</v>
      </c>
      <c r="U4" s="184" t="s">
        <v>57</v>
      </c>
      <c r="V4" s="192" t="s">
        <v>59</v>
      </c>
      <c r="W4" s="192"/>
      <c r="X4" s="192"/>
      <c r="Y4" s="192"/>
      <c r="Z4" s="192"/>
      <c r="AA4" s="192"/>
      <c r="AB4" s="184" t="s">
        <v>69</v>
      </c>
      <c r="AC4" s="185" t="s">
        <v>75</v>
      </c>
      <c r="AD4" s="184" t="s">
        <v>77</v>
      </c>
      <c r="AE4" s="184"/>
      <c r="AF4" s="184"/>
      <c r="AG4" s="184" t="s">
        <v>27</v>
      </c>
      <c r="AH4" s="184" t="s">
        <v>36</v>
      </c>
      <c r="AI4" s="184" t="s">
        <v>34</v>
      </c>
      <c r="AJ4" s="184" t="s">
        <v>35</v>
      </c>
      <c r="AK4" s="16"/>
      <c r="AL4" s="16"/>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row>
    <row r="5" spans="2:95" s="17" customFormat="1" ht="84" customHeight="1" x14ac:dyDescent="0.3">
      <c r="B5" s="190"/>
      <c r="C5" s="190"/>
      <c r="D5" s="190"/>
      <c r="E5" s="190"/>
      <c r="F5" s="190"/>
      <c r="G5" s="190"/>
      <c r="H5" s="190"/>
      <c r="I5" s="190"/>
      <c r="J5" s="20" t="s">
        <v>7</v>
      </c>
      <c r="K5" s="20" t="s">
        <v>8</v>
      </c>
      <c r="L5" s="20" t="s">
        <v>9</v>
      </c>
      <c r="M5" s="19" t="s">
        <v>10</v>
      </c>
      <c r="N5" s="190"/>
      <c r="O5" s="190"/>
      <c r="P5" s="185"/>
      <c r="Q5" s="185"/>
      <c r="R5" s="185"/>
      <c r="S5" s="185"/>
      <c r="T5" s="184"/>
      <c r="U5" s="184"/>
      <c r="V5" s="20" t="s">
        <v>61</v>
      </c>
      <c r="W5" s="20" t="s">
        <v>62</v>
      </c>
      <c r="X5" s="20" t="s">
        <v>15</v>
      </c>
      <c r="Y5" s="20" t="s">
        <v>63</v>
      </c>
      <c r="Z5" s="20" t="s">
        <v>60</v>
      </c>
      <c r="AA5" s="20" t="s">
        <v>25</v>
      </c>
      <c r="AB5" s="184"/>
      <c r="AC5" s="185"/>
      <c r="AD5" s="20" t="s">
        <v>16</v>
      </c>
      <c r="AE5" s="20" t="s">
        <v>17</v>
      </c>
      <c r="AF5" s="20" t="s">
        <v>26</v>
      </c>
      <c r="AG5" s="184"/>
      <c r="AH5" s="184"/>
      <c r="AI5" s="184"/>
      <c r="AJ5" s="184"/>
      <c r="AK5" s="16"/>
      <c r="AL5" s="16"/>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row>
    <row r="6" spans="2:95" s="17" customFormat="1" ht="14.4" x14ac:dyDescent="0.3">
      <c r="B6" s="18">
        <v>1</v>
      </c>
      <c r="C6" s="18">
        <v>2</v>
      </c>
      <c r="D6" s="18">
        <v>3</v>
      </c>
      <c r="E6" s="18">
        <v>4</v>
      </c>
      <c r="F6" s="18">
        <v>5</v>
      </c>
      <c r="G6" s="18">
        <v>6</v>
      </c>
      <c r="H6" s="18">
        <v>7</v>
      </c>
      <c r="I6" s="18">
        <v>8</v>
      </c>
      <c r="J6" s="18">
        <v>9</v>
      </c>
      <c r="K6" s="18">
        <v>10</v>
      </c>
      <c r="L6" s="18">
        <v>11</v>
      </c>
      <c r="M6" s="18">
        <v>12</v>
      </c>
      <c r="N6" s="18">
        <v>13</v>
      </c>
      <c r="O6" s="18">
        <v>14</v>
      </c>
      <c r="P6" s="18">
        <v>15</v>
      </c>
      <c r="Q6" s="18">
        <v>16</v>
      </c>
      <c r="R6" s="18">
        <v>17</v>
      </c>
      <c r="S6" s="18">
        <v>18</v>
      </c>
      <c r="T6" s="18">
        <v>19</v>
      </c>
      <c r="U6" s="18">
        <v>20</v>
      </c>
      <c r="V6" s="18">
        <v>21</v>
      </c>
      <c r="W6" s="18">
        <v>22</v>
      </c>
      <c r="X6" s="18">
        <v>23</v>
      </c>
      <c r="Y6" s="18">
        <v>24</v>
      </c>
      <c r="Z6" s="18">
        <v>25</v>
      </c>
      <c r="AA6" s="18">
        <v>26</v>
      </c>
      <c r="AB6" s="18">
        <v>27</v>
      </c>
      <c r="AC6" s="18">
        <v>28</v>
      </c>
      <c r="AD6" s="18">
        <v>29</v>
      </c>
      <c r="AE6" s="18">
        <v>30</v>
      </c>
      <c r="AF6" s="18">
        <v>31</v>
      </c>
      <c r="AG6" s="18">
        <v>32</v>
      </c>
      <c r="AH6" s="18">
        <v>33</v>
      </c>
      <c r="AI6" s="18">
        <v>34</v>
      </c>
      <c r="AJ6" s="18">
        <v>35</v>
      </c>
      <c r="AK6" s="16"/>
      <c r="AL6" s="1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row>
    <row r="7" spans="2:95" s="21" customFormat="1" ht="70.5" customHeight="1" x14ac:dyDescent="0.3">
      <c r="B7" s="189" t="s">
        <v>83</v>
      </c>
      <c r="C7" s="132" t="s">
        <v>84</v>
      </c>
      <c r="D7" s="132" t="s">
        <v>85</v>
      </c>
      <c r="E7" s="132" t="s">
        <v>86</v>
      </c>
      <c r="F7" s="132" t="s">
        <v>87</v>
      </c>
      <c r="G7" s="132" t="s">
        <v>88</v>
      </c>
      <c r="H7" s="149" t="s">
        <v>89</v>
      </c>
      <c r="I7" s="149" t="s">
        <v>89</v>
      </c>
      <c r="J7" s="24" t="s">
        <v>90</v>
      </c>
      <c r="K7" s="25" t="s">
        <v>91</v>
      </c>
      <c r="L7" s="25" t="s">
        <v>92</v>
      </c>
      <c r="M7" s="25">
        <v>5770</v>
      </c>
      <c r="N7" s="132" t="s">
        <v>93</v>
      </c>
      <c r="O7" s="132" t="s">
        <v>94</v>
      </c>
      <c r="P7" s="132" t="s">
        <v>95</v>
      </c>
      <c r="Q7" s="132" t="s">
        <v>96</v>
      </c>
      <c r="R7" s="132" t="s">
        <v>97</v>
      </c>
      <c r="S7" s="132" t="s">
        <v>98</v>
      </c>
      <c r="T7" s="129">
        <f>U7</f>
        <v>1066977.8600000001</v>
      </c>
      <c r="U7" s="129">
        <f>V7+Y7</f>
        <v>1066977.8600000001</v>
      </c>
      <c r="V7" s="129">
        <f>986000</f>
        <v>986000</v>
      </c>
      <c r="W7" s="129"/>
      <c r="X7" s="129"/>
      <c r="Y7" s="129">
        <f>80977.86</f>
        <v>80977.86</v>
      </c>
      <c r="Z7" s="129"/>
      <c r="AA7" s="129"/>
      <c r="AB7" s="129">
        <f>93022.14</f>
        <v>93022.14</v>
      </c>
      <c r="AC7" s="129" t="s">
        <v>99</v>
      </c>
      <c r="AD7" s="129"/>
      <c r="AE7" s="129">
        <f>U7</f>
        <v>1066977.8600000001</v>
      </c>
      <c r="AF7" s="129"/>
      <c r="AG7" s="129"/>
      <c r="AH7" s="155">
        <v>45139</v>
      </c>
      <c r="AI7" s="183">
        <v>45200</v>
      </c>
      <c r="AJ7" s="160"/>
      <c r="AK7" s="26"/>
      <c r="AL7" s="27"/>
      <c r="AM7" s="28"/>
    </row>
    <row r="8" spans="2:95" s="21" customFormat="1" ht="70.5" customHeight="1" x14ac:dyDescent="0.3">
      <c r="B8" s="189"/>
      <c r="C8" s="133"/>
      <c r="D8" s="133"/>
      <c r="E8" s="133"/>
      <c r="F8" s="133"/>
      <c r="G8" s="133"/>
      <c r="H8" s="137"/>
      <c r="I8" s="137"/>
      <c r="J8" s="29" t="s">
        <v>100</v>
      </c>
      <c r="K8" s="22" t="s">
        <v>101</v>
      </c>
      <c r="L8" s="29" t="s">
        <v>102</v>
      </c>
      <c r="M8" s="22">
        <v>2500</v>
      </c>
      <c r="N8" s="133"/>
      <c r="O8" s="133"/>
      <c r="P8" s="133"/>
      <c r="Q8" s="133"/>
      <c r="R8" s="133"/>
      <c r="S8" s="133"/>
      <c r="T8" s="130"/>
      <c r="U8" s="130"/>
      <c r="V8" s="130"/>
      <c r="W8" s="130"/>
      <c r="X8" s="130"/>
      <c r="Y8" s="130"/>
      <c r="Z8" s="130"/>
      <c r="AA8" s="130"/>
      <c r="AB8" s="130"/>
      <c r="AC8" s="130"/>
      <c r="AD8" s="130"/>
      <c r="AE8" s="130"/>
      <c r="AF8" s="130"/>
      <c r="AG8" s="130"/>
      <c r="AH8" s="156"/>
      <c r="AI8" s="183"/>
      <c r="AJ8" s="161"/>
      <c r="AK8" s="26"/>
      <c r="AL8" s="26"/>
    </row>
    <row r="9" spans="2:95" s="21" customFormat="1" ht="100.8" x14ac:dyDescent="0.3">
      <c r="B9" s="149"/>
      <c r="C9" s="134"/>
      <c r="D9" s="134"/>
      <c r="E9" s="134"/>
      <c r="F9" s="134"/>
      <c r="G9" s="134"/>
      <c r="H9" s="138"/>
      <c r="I9" s="138"/>
      <c r="J9" s="29" t="s">
        <v>103</v>
      </c>
      <c r="K9" s="22" t="s">
        <v>104</v>
      </c>
      <c r="L9" s="29" t="s">
        <v>105</v>
      </c>
      <c r="M9" s="22">
        <v>350</v>
      </c>
      <c r="N9" s="134"/>
      <c r="O9" s="134"/>
      <c r="P9" s="134"/>
      <c r="Q9" s="134"/>
      <c r="R9" s="134"/>
      <c r="S9" s="134"/>
      <c r="T9" s="131"/>
      <c r="U9" s="131"/>
      <c r="V9" s="131"/>
      <c r="W9" s="131"/>
      <c r="X9" s="131"/>
      <c r="Y9" s="131"/>
      <c r="Z9" s="131"/>
      <c r="AA9" s="131"/>
      <c r="AB9" s="131"/>
      <c r="AC9" s="131"/>
      <c r="AD9" s="131"/>
      <c r="AE9" s="131"/>
      <c r="AF9" s="131"/>
      <c r="AG9" s="131"/>
      <c r="AH9" s="157"/>
      <c r="AI9" s="183"/>
      <c r="AJ9" s="162"/>
      <c r="AK9" s="26"/>
      <c r="AL9" s="26"/>
    </row>
    <row r="10" spans="2:95" s="21" customFormat="1" ht="45" customHeight="1" x14ac:dyDescent="0.3">
      <c r="B10" s="149" t="s">
        <v>106</v>
      </c>
      <c r="C10" s="186" t="s">
        <v>107</v>
      </c>
      <c r="D10" s="132" t="s">
        <v>108</v>
      </c>
      <c r="E10" s="132" t="s">
        <v>109</v>
      </c>
      <c r="F10" s="132" t="s">
        <v>110</v>
      </c>
      <c r="G10" s="132" t="s">
        <v>88</v>
      </c>
      <c r="H10" s="149" t="s">
        <v>89</v>
      </c>
      <c r="I10" s="149" t="s">
        <v>89</v>
      </c>
      <c r="J10" s="29" t="s">
        <v>111</v>
      </c>
      <c r="K10" s="22" t="s">
        <v>112</v>
      </c>
      <c r="L10" s="29" t="s">
        <v>113</v>
      </c>
      <c r="M10" s="22">
        <v>664</v>
      </c>
      <c r="N10" s="149" t="s">
        <v>93</v>
      </c>
      <c r="O10" s="132" t="s">
        <v>114</v>
      </c>
      <c r="P10" s="149" t="s">
        <v>95</v>
      </c>
      <c r="Q10" s="149" t="s">
        <v>96</v>
      </c>
      <c r="R10" s="149" t="s">
        <v>97</v>
      </c>
      <c r="S10" s="149" t="s">
        <v>98</v>
      </c>
      <c r="T10" s="30">
        <f>U10</f>
        <v>164097.42000000001</v>
      </c>
      <c r="U10" s="180">
        <f>V10+Y10</f>
        <v>164097.42000000001</v>
      </c>
      <c r="V10" s="180">
        <f>150000</f>
        <v>150000</v>
      </c>
      <c r="W10" s="180"/>
      <c r="X10" s="149"/>
      <c r="Y10" s="180">
        <f>14097.42</f>
        <v>14097.42</v>
      </c>
      <c r="Z10" s="180"/>
      <c r="AA10" s="149"/>
      <c r="AB10" s="180">
        <f>12373.17</f>
        <v>12373.17</v>
      </c>
      <c r="AC10" s="149" t="s">
        <v>99</v>
      </c>
      <c r="AD10" s="180"/>
      <c r="AE10" s="180">
        <f>U10</f>
        <v>164097.42000000001</v>
      </c>
      <c r="AF10" s="149"/>
      <c r="AG10" s="149"/>
      <c r="AH10" s="171">
        <v>45078</v>
      </c>
      <c r="AI10" s="174">
        <v>45139</v>
      </c>
      <c r="AJ10" s="31"/>
      <c r="AK10" s="26"/>
      <c r="AL10" s="26"/>
    </row>
    <row r="11" spans="2:95" s="21" customFormat="1" ht="201.6" x14ac:dyDescent="0.3">
      <c r="B11" s="137"/>
      <c r="C11" s="187"/>
      <c r="D11" s="133"/>
      <c r="E11" s="133"/>
      <c r="F11" s="133"/>
      <c r="G11" s="133"/>
      <c r="H11" s="137"/>
      <c r="I11" s="137"/>
      <c r="J11" s="29" t="s">
        <v>115</v>
      </c>
      <c r="K11" s="22" t="s">
        <v>116</v>
      </c>
      <c r="L11" s="22" t="s">
        <v>117</v>
      </c>
      <c r="M11" s="22">
        <v>80</v>
      </c>
      <c r="N11" s="137"/>
      <c r="O11" s="133"/>
      <c r="P11" s="137"/>
      <c r="Q11" s="137"/>
      <c r="R11" s="137"/>
      <c r="S11" s="137"/>
      <c r="T11" s="30"/>
      <c r="U11" s="181"/>
      <c r="V11" s="181"/>
      <c r="W11" s="181"/>
      <c r="X11" s="137"/>
      <c r="Y11" s="181"/>
      <c r="Z11" s="181"/>
      <c r="AA11" s="137"/>
      <c r="AB11" s="181"/>
      <c r="AC11" s="137"/>
      <c r="AD11" s="181"/>
      <c r="AE11" s="181"/>
      <c r="AF11" s="137"/>
      <c r="AG11" s="137"/>
      <c r="AH11" s="172"/>
      <c r="AI11" s="175"/>
      <c r="AJ11" s="31"/>
      <c r="AK11" s="26"/>
      <c r="AL11" s="26"/>
    </row>
    <row r="12" spans="2:95" s="21" customFormat="1" ht="32.25" customHeight="1" x14ac:dyDescent="0.3">
      <c r="B12" s="137"/>
      <c r="C12" s="187"/>
      <c r="D12" s="133"/>
      <c r="E12" s="133"/>
      <c r="F12" s="133"/>
      <c r="G12" s="133"/>
      <c r="H12" s="137"/>
      <c r="I12" s="137"/>
      <c r="J12" s="29" t="s">
        <v>118</v>
      </c>
      <c r="K12" s="22" t="s">
        <v>91</v>
      </c>
      <c r="L12" s="22" t="s">
        <v>92</v>
      </c>
      <c r="M12" s="22">
        <v>664</v>
      </c>
      <c r="N12" s="137"/>
      <c r="O12" s="133"/>
      <c r="P12" s="137"/>
      <c r="Q12" s="137"/>
      <c r="R12" s="137"/>
      <c r="S12" s="137"/>
      <c r="T12" s="30"/>
      <c r="U12" s="181"/>
      <c r="V12" s="181"/>
      <c r="W12" s="181"/>
      <c r="X12" s="137"/>
      <c r="Y12" s="181"/>
      <c r="Z12" s="181"/>
      <c r="AA12" s="137"/>
      <c r="AB12" s="181"/>
      <c r="AC12" s="137"/>
      <c r="AD12" s="181"/>
      <c r="AE12" s="181"/>
      <c r="AF12" s="137"/>
      <c r="AG12" s="137"/>
      <c r="AH12" s="172"/>
      <c r="AI12" s="175"/>
      <c r="AJ12" s="31"/>
      <c r="AK12" s="26"/>
      <c r="AL12" s="26"/>
    </row>
    <row r="13" spans="2:95" s="21" customFormat="1" ht="59.25" customHeight="1" x14ac:dyDescent="0.3">
      <c r="B13" s="137"/>
      <c r="C13" s="187"/>
      <c r="D13" s="133"/>
      <c r="E13" s="133"/>
      <c r="F13" s="133"/>
      <c r="G13" s="133"/>
      <c r="H13" s="137"/>
      <c r="I13" s="137"/>
      <c r="J13" s="29" t="s">
        <v>119</v>
      </c>
      <c r="K13" s="22" t="s">
        <v>120</v>
      </c>
      <c r="L13" s="22" t="s">
        <v>121</v>
      </c>
      <c r="M13" s="22">
        <v>1</v>
      </c>
      <c r="N13" s="137"/>
      <c r="O13" s="133"/>
      <c r="P13" s="137"/>
      <c r="Q13" s="137"/>
      <c r="R13" s="137"/>
      <c r="S13" s="137"/>
      <c r="T13" s="30"/>
      <c r="U13" s="181"/>
      <c r="V13" s="181"/>
      <c r="W13" s="181"/>
      <c r="X13" s="137"/>
      <c r="Y13" s="181"/>
      <c r="Z13" s="181"/>
      <c r="AA13" s="137"/>
      <c r="AB13" s="181"/>
      <c r="AC13" s="137"/>
      <c r="AD13" s="181"/>
      <c r="AE13" s="181"/>
      <c r="AF13" s="137"/>
      <c r="AG13" s="137"/>
      <c r="AH13" s="172"/>
      <c r="AI13" s="175"/>
      <c r="AJ13" s="31"/>
      <c r="AK13" s="26"/>
      <c r="AL13" s="26"/>
    </row>
    <row r="14" spans="2:95" s="21" customFormat="1" ht="100.8" x14ac:dyDescent="0.3">
      <c r="B14" s="138"/>
      <c r="C14" s="188"/>
      <c r="D14" s="134"/>
      <c r="E14" s="134"/>
      <c r="F14" s="134"/>
      <c r="G14" s="134"/>
      <c r="H14" s="138"/>
      <c r="I14" s="138"/>
      <c r="J14" s="29" t="s">
        <v>103</v>
      </c>
      <c r="K14" s="22" t="s">
        <v>104</v>
      </c>
      <c r="L14" s="29" t="s">
        <v>105</v>
      </c>
      <c r="M14" s="22">
        <v>112</v>
      </c>
      <c r="N14" s="138"/>
      <c r="O14" s="134"/>
      <c r="P14" s="138"/>
      <c r="Q14" s="138"/>
      <c r="R14" s="138"/>
      <c r="S14" s="138"/>
      <c r="T14" s="32"/>
      <c r="U14" s="182"/>
      <c r="V14" s="182"/>
      <c r="W14" s="182"/>
      <c r="X14" s="138"/>
      <c r="Y14" s="182"/>
      <c r="Z14" s="182"/>
      <c r="AA14" s="138"/>
      <c r="AB14" s="182"/>
      <c r="AC14" s="138"/>
      <c r="AD14" s="182"/>
      <c r="AE14" s="182"/>
      <c r="AF14" s="138"/>
      <c r="AG14" s="138"/>
      <c r="AH14" s="173"/>
      <c r="AI14" s="176"/>
      <c r="AJ14" s="33"/>
      <c r="AK14" s="26"/>
      <c r="AL14" s="26"/>
    </row>
    <row r="15" spans="2:95" s="21" customFormat="1" ht="158.69999999999999" customHeight="1" x14ac:dyDescent="0.3">
      <c r="B15" s="132" t="s">
        <v>122</v>
      </c>
      <c r="C15" s="177" t="s">
        <v>123</v>
      </c>
      <c r="D15" s="132" t="s">
        <v>124</v>
      </c>
      <c r="E15" s="132" t="s">
        <v>125</v>
      </c>
      <c r="F15" s="132" t="s">
        <v>126</v>
      </c>
      <c r="G15" s="132" t="s">
        <v>88</v>
      </c>
      <c r="H15" s="132" t="s">
        <v>89</v>
      </c>
      <c r="I15" s="132" t="s">
        <v>89</v>
      </c>
      <c r="J15" s="29" t="s">
        <v>111</v>
      </c>
      <c r="K15" s="29" t="s">
        <v>112</v>
      </c>
      <c r="L15" s="29" t="s">
        <v>113</v>
      </c>
      <c r="M15" s="29">
        <v>2300</v>
      </c>
      <c r="N15" s="132" t="s">
        <v>93</v>
      </c>
      <c r="O15" s="132" t="s">
        <v>127</v>
      </c>
      <c r="P15" s="132" t="s">
        <v>95</v>
      </c>
      <c r="Q15" s="132" t="s">
        <v>96</v>
      </c>
      <c r="R15" s="132" t="s">
        <v>97</v>
      </c>
      <c r="S15" s="132" t="s">
        <v>98</v>
      </c>
      <c r="T15" s="30">
        <f>U15</f>
        <v>2529473.38</v>
      </c>
      <c r="U15" s="129">
        <f>V15+Y15</f>
        <v>2529473.38</v>
      </c>
      <c r="V15" s="129">
        <f>2337500</f>
        <v>2337500</v>
      </c>
      <c r="W15" s="129" t="s">
        <v>128</v>
      </c>
      <c r="X15" s="132"/>
      <c r="Y15" s="129">
        <f>191973.38</f>
        <v>191973.38</v>
      </c>
      <c r="Z15" s="129"/>
      <c r="AA15" s="132"/>
      <c r="AB15" s="129">
        <f>220526.62</f>
        <v>220526.62</v>
      </c>
      <c r="AC15" s="132" t="s">
        <v>99</v>
      </c>
      <c r="AD15" s="129"/>
      <c r="AE15" s="129">
        <f>U15</f>
        <v>2529473.38</v>
      </c>
      <c r="AF15" s="132"/>
      <c r="AG15" s="132"/>
      <c r="AH15" s="150">
        <v>45139</v>
      </c>
      <c r="AI15" s="150">
        <v>45200</v>
      </c>
      <c r="AJ15" s="161"/>
      <c r="AK15" s="26"/>
      <c r="AL15" s="27"/>
      <c r="AM15" s="28"/>
    </row>
    <row r="16" spans="2:95" s="21" customFormat="1" ht="201.6" x14ac:dyDescent="0.3">
      <c r="B16" s="133"/>
      <c r="C16" s="178"/>
      <c r="D16" s="133"/>
      <c r="E16" s="133"/>
      <c r="F16" s="133"/>
      <c r="G16" s="133"/>
      <c r="H16" s="133"/>
      <c r="I16" s="133"/>
      <c r="J16" s="29" t="s">
        <v>115</v>
      </c>
      <c r="K16" s="29" t="s">
        <v>116</v>
      </c>
      <c r="L16" s="29" t="s">
        <v>117</v>
      </c>
      <c r="M16" s="29">
        <v>31</v>
      </c>
      <c r="N16" s="133"/>
      <c r="O16" s="133"/>
      <c r="P16" s="133"/>
      <c r="Q16" s="133"/>
      <c r="R16" s="133"/>
      <c r="S16" s="133"/>
      <c r="T16" s="34"/>
      <c r="U16" s="137"/>
      <c r="V16" s="130"/>
      <c r="W16" s="130"/>
      <c r="X16" s="133"/>
      <c r="Y16" s="130"/>
      <c r="Z16" s="130"/>
      <c r="AA16" s="133"/>
      <c r="AB16" s="130"/>
      <c r="AC16" s="133"/>
      <c r="AD16" s="130"/>
      <c r="AE16" s="130"/>
      <c r="AF16" s="133"/>
      <c r="AG16" s="133"/>
      <c r="AH16" s="151"/>
      <c r="AI16" s="151"/>
      <c r="AJ16" s="161"/>
      <c r="AK16" s="26"/>
      <c r="AL16" s="26"/>
    </row>
    <row r="17" spans="2:38" s="21" customFormat="1" ht="100.8" x14ac:dyDescent="0.3">
      <c r="B17" s="133"/>
      <c r="C17" s="178"/>
      <c r="D17" s="133"/>
      <c r="E17" s="133"/>
      <c r="F17" s="133"/>
      <c r="G17" s="133"/>
      <c r="H17" s="133"/>
      <c r="I17" s="133"/>
      <c r="J17" s="29" t="s">
        <v>118</v>
      </c>
      <c r="K17" s="29" t="s">
        <v>91</v>
      </c>
      <c r="L17" s="29" t="s">
        <v>92</v>
      </c>
      <c r="M17" s="29">
        <v>2600</v>
      </c>
      <c r="N17" s="133"/>
      <c r="O17" s="133"/>
      <c r="P17" s="133"/>
      <c r="Q17" s="133"/>
      <c r="R17" s="133"/>
      <c r="S17" s="133"/>
      <c r="T17" s="34"/>
      <c r="U17" s="137"/>
      <c r="V17" s="130"/>
      <c r="W17" s="130"/>
      <c r="X17" s="133"/>
      <c r="Y17" s="130"/>
      <c r="Z17" s="130"/>
      <c r="AA17" s="133"/>
      <c r="AB17" s="130"/>
      <c r="AC17" s="133"/>
      <c r="AD17" s="130"/>
      <c r="AE17" s="130"/>
      <c r="AF17" s="133"/>
      <c r="AG17" s="133"/>
      <c r="AH17" s="151"/>
      <c r="AI17" s="151"/>
      <c r="AJ17" s="161"/>
      <c r="AK17" s="26"/>
      <c r="AL17" s="26"/>
    </row>
    <row r="18" spans="2:38" s="21" customFormat="1" ht="172.8" x14ac:dyDescent="0.3">
      <c r="B18" s="133"/>
      <c r="C18" s="178"/>
      <c r="D18" s="133"/>
      <c r="E18" s="133"/>
      <c r="F18" s="133"/>
      <c r="G18" s="133"/>
      <c r="H18" s="133"/>
      <c r="I18" s="133"/>
      <c r="J18" s="29" t="s">
        <v>119</v>
      </c>
      <c r="K18" s="29" t="s">
        <v>120</v>
      </c>
      <c r="L18" s="29" t="s">
        <v>121</v>
      </c>
      <c r="M18" s="29">
        <v>5</v>
      </c>
      <c r="N18" s="133"/>
      <c r="O18" s="133"/>
      <c r="P18" s="133"/>
      <c r="Q18" s="133"/>
      <c r="R18" s="133"/>
      <c r="S18" s="133"/>
      <c r="T18" s="34"/>
      <c r="U18" s="137"/>
      <c r="V18" s="130"/>
      <c r="W18" s="130"/>
      <c r="X18" s="133"/>
      <c r="Y18" s="130"/>
      <c r="Z18" s="130"/>
      <c r="AA18" s="133"/>
      <c r="AB18" s="130"/>
      <c r="AC18" s="133"/>
      <c r="AD18" s="130"/>
      <c r="AE18" s="130"/>
      <c r="AF18" s="133"/>
      <c r="AG18" s="133"/>
      <c r="AH18" s="151"/>
      <c r="AI18" s="151"/>
      <c r="AJ18" s="161"/>
      <c r="AK18" s="26"/>
      <c r="AL18" s="26"/>
    </row>
    <row r="19" spans="2:38" s="21" customFormat="1" ht="144" x14ac:dyDescent="0.3">
      <c r="B19" s="133"/>
      <c r="C19" s="178"/>
      <c r="D19" s="133"/>
      <c r="E19" s="133"/>
      <c r="F19" s="133"/>
      <c r="G19" s="133"/>
      <c r="H19" s="133"/>
      <c r="I19" s="133"/>
      <c r="J19" s="35" t="s">
        <v>129</v>
      </c>
      <c r="K19" s="36" t="s">
        <v>130</v>
      </c>
      <c r="L19" s="29" t="s">
        <v>105</v>
      </c>
      <c r="M19" s="29">
        <v>60</v>
      </c>
      <c r="N19" s="133"/>
      <c r="O19" s="133"/>
      <c r="P19" s="133"/>
      <c r="Q19" s="133"/>
      <c r="R19" s="133"/>
      <c r="S19" s="133"/>
      <c r="T19" s="34"/>
      <c r="U19" s="137"/>
      <c r="V19" s="130"/>
      <c r="W19" s="130"/>
      <c r="X19" s="133"/>
      <c r="Y19" s="130"/>
      <c r="Z19" s="130"/>
      <c r="AA19" s="133"/>
      <c r="AB19" s="130"/>
      <c r="AC19" s="133"/>
      <c r="AD19" s="130"/>
      <c r="AE19" s="130"/>
      <c r="AF19" s="133"/>
      <c r="AG19" s="133"/>
      <c r="AH19" s="151"/>
      <c r="AI19" s="151"/>
      <c r="AJ19" s="161"/>
      <c r="AK19" s="26"/>
      <c r="AL19" s="26"/>
    </row>
    <row r="20" spans="2:38" s="21" customFormat="1" ht="25.5" customHeight="1" x14ac:dyDescent="0.3">
      <c r="B20" s="134"/>
      <c r="C20" s="179"/>
      <c r="D20" s="134"/>
      <c r="E20" s="134"/>
      <c r="F20" s="134"/>
      <c r="G20" s="134"/>
      <c r="H20" s="134"/>
      <c r="I20" s="134"/>
      <c r="J20" s="35" t="s">
        <v>131</v>
      </c>
      <c r="K20" s="36" t="s">
        <v>132</v>
      </c>
      <c r="L20" s="29" t="s">
        <v>121</v>
      </c>
      <c r="M20" s="29">
        <v>4</v>
      </c>
      <c r="N20" s="134"/>
      <c r="O20" s="134"/>
      <c r="P20" s="134"/>
      <c r="Q20" s="134"/>
      <c r="R20" s="134"/>
      <c r="S20" s="134"/>
      <c r="T20" s="37"/>
      <c r="U20" s="138"/>
      <c r="V20" s="131"/>
      <c r="W20" s="131"/>
      <c r="X20" s="134"/>
      <c r="Y20" s="131"/>
      <c r="Z20" s="131"/>
      <c r="AA20" s="134"/>
      <c r="AB20" s="131"/>
      <c r="AC20" s="134"/>
      <c r="AD20" s="131"/>
      <c r="AE20" s="131"/>
      <c r="AF20" s="134"/>
      <c r="AG20" s="134"/>
      <c r="AH20" s="124"/>
      <c r="AI20" s="124"/>
      <c r="AJ20" s="162"/>
      <c r="AK20" s="26"/>
      <c r="AL20" s="26"/>
    </row>
    <row r="21" spans="2:38" s="21" customFormat="1" ht="100.8" x14ac:dyDescent="0.3">
      <c r="B21" s="146" t="s">
        <v>133</v>
      </c>
      <c r="C21" s="132" t="s">
        <v>134</v>
      </c>
      <c r="D21" s="132" t="s">
        <v>124</v>
      </c>
      <c r="E21" s="132" t="s">
        <v>125</v>
      </c>
      <c r="F21" s="132" t="s">
        <v>134</v>
      </c>
      <c r="G21" s="132" t="s">
        <v>88</v>
      </c>
      <c r="H21" s="132" t="s">
        <v>89</v>
      </c>
      <c r="I21" s="132" t="s">
        <v>89</v>
      </c>
      <c r="J21" s="29" t="s">
        <v>111</v>
      </c>
      <c r="K21" s="29" t="s">
        <v>112</v>
      </c>
      <c r="L21" s="29" t="s">
        <v>113</v>
      </c>
      <c r="M21" s="29">
        <v>94</v>
      </c>
      <c r="N21" s="132" t="s">
        <v>93</v>
      </c>
      <c r="O21" s="132" t="s">
        <v>114</v>
      </c>
      <c r="P21" s="132" t="s">
        <v>95</v>
      </c>
      <c r="Q21" s="132" t="s">
        <v>96</v>
      </c>
      <c r="R21" s="132" t="s">
        <v>97</v>
      </c>
      <c r="S21" s="132" t="s">
        <v>98</v>
      </c>
      <c r="T21" s="129">
        <f>U21</f>
        <v>2242664.79</v>
      </c>
      <c r="U21" s="129">
        <f>V21+Y21</f>
        <v>2242664.79</v>
      </c>
      <c r="V21" s="129">
        <f>2050000</f>
        <v>2050000</v>
      </c>
      <c r="W21" s="129" t="s">
        <v>128</v>
      </c>
      <c r="X21" s="132"/>
      <c r="Y21" s="129">
        <f>192664.79</f>
        <v>192664.79</v>
      </c>
      <c r="Z21" s="129"/>
      <c r="AA21" s="132"/>
      <c r="AB21" s="129">
        <f>169099.91</f>
        <v>169099.91</v>
      </c>
      <c r="AC21" s="132" t="s">
        <v>99</v>
      </c>
      <c r="AD21" s="129"/>
      <c r="AE21" s="129">
        <f>U21</f>
        <v>2242664.79</v>
      </c>
      <c r="AF21" s="132"/>
      <c r="AG21" s="132"/>
      <c r="AH21" s="155">
        <v>45444</v>
      </c>
      <c r="AI21" s="168">
        <v>45505</v>
      </c>
      <c r="AJ21" s="160"/>
      <c r="AK21" s="26"/>
      <c r="AL21" s="26"/>
    </row>
    <row r="22" spans="2:38" s="21" customFormat="1" ht="201.6" x14ac:dyDescent="0.3">
      <c r="B22" s="146"/>
      <c r="C22" s="133"/>
      <c r="D22" s="133"/>
      <c r="E22" s="133"/>
      <c r="F22" s="133"/>
      <c r="G22" s="133"/>
      <c r="H22" s="133"/>
      <c r="I22" s="133"/>
      <c r="J22" s="29" t="s">
        <v>115</v>
      </c>
      <c r="K22" s="29" t="s">
        <v>116</v>
      </c>
      <c r="L22" s="29" t="s">
        <v>117</v>
      </c>
      <c r="M22" s="29">
        <v>80</v>
      </c>
      <c r="N22" s="133"/>
      <c r="O22" s="133"/>
      <c r="P22" s="133"/>
      <c r="Q22" s="133"/>
      <c r="R22" s="133"/>
      <c r="S22" s="133"/>
      <c r="T22" s="137"/>
      <c r="U22" s="137"/>
      <c r="V22" s="130"/>
      <c r="W22" s="130"/>
      <c r="X22" s="133"/>
      <c r="Y22" s="130"/>
      <c r="Z22" s="130"/>
      <c r="AA22" s="133"/>
      <c r="AB22" s="130"/>
      <c r="AC22" s="133"/>
      <c r="AD22" s="130"/>
      <c r="AE22" s="130"/>
      <c r="AF22" s="133"/>
      <c r="AG22" s="133"/>
      <c r="AH22" s="156"/>
      <c r="AI22" s="169"/>
      <c r="AJ22" s="161"/>
      <c r="AK22" s="26"/>
      <c r="AL22" s="26"/>
    </row>
    <row r="23" spans="2:38" s="21" customFormat="1" ht="100.8" x14ac:dyDescent="0.3">
      <c r="B23" s="146"/>
      <c r="C23" s="133"/>
      <c r="D23" s="133"/>
      <c r="E23" s="133"/>
      <c r="F23" s="133"/>
      <c r="G23" s="133"/>
      <c r="H23" s="133"/>
      <c r="I23" s="133"/>
      <c r="J23" s="29" t="s">
        <v>118</v>
      </c>
      <c r="K23" s="29" t="s">
        <v>91</v>
      </c>
      <c r="L23" s="29" t="s">
        <v>92</v>
      </c>
      <c r="M23" s="29">
        <v>94</v>
      </c>
      <c r="N23" s="133"/>
      <c r="O23" s="133"/>
      <c r="P23" s="133"/>
      <c r="Q23" s="133"/>
      <c r="R23" s="133"/>
      <c r="S23" s="133"/>
      <c r="T23" s="137"/>
      <c r="U23" s="137"/>
      <c r="V23" s="130"/>
      <c r="W23" s="130"/>
      <c r="X23" s="133"/>
      <c r="Y23" s="130"/>
      <c r="Z23" s="130"/>
      <c r="AA23" s="133"/>
      <c r="AB23" s="130"/>
      <c r="AC23" s="133"/>
      <c r="AD23" s="130"/>
      <c r="AE23" s="130"/>
      <c r="AF23" s="133"/>
      <c r="AG23" s="133"/>
      <c r="AH23" s="156"/>
      <c r="AI23" s="169"/>
      <c r="AJ23" s="161"/>
      <c r="AK23" s="26"/>
      <c r="AL23" s="26"/>
    </row>
    <row r="24" spans="2:38" s="21" customFormat="1" ht="172.8" x14ac:dyDescent="0.3">
      <c r="B24" s="146"/>
      <c r="C24" s="134"/>
      <c r="D24" s="134"/>
      <c r="E24" s="134"/>
      <c r="F24" s="134"/>
      <c r="G24" s="134"/>
      <c r="H24" s="134"/>
      <c r="I24" s="134"/>
      <c r="J24" s="29" t="s">
        <v>119</v>
      </c>
      <c r="K24" s="29" t="s">
        <v>120</v>
      </c>
      <c r="L24" s="29" t="s">
        <v>121</v>
      </c>
      <c r="M24" s="29">
        <v>1</v>
      </c>
      <c r="N24" s="134"/>
      <c r="O24" s="134"/>
      <c r="P24" s="134"/>
      <c r="Q24" s="134"/>
      <c r="R24" s="134"/>
      <c r="S24" s="134"/>
      <c r="T24" s="138"/>
      <c r="U24" s="138"/>
      <c r="V24" s="131"/>
      <c r="W24" s="131"/>
      <c r="X24" s="134"/>
      <c r="Y24" s="131"/>
      <c r="Z24" s="131"/>
      <c r="AA24" s="134"/>
      <c r="AB24" s="131"/>
      <c r="AC24" s="134"/>
      <c r="AD24" s="131"/>
      <c r="AE24" s="131"/>
      <c r="AF24" s="134"/>
      <c r="AG24" s="134"/>
      <c r="AH24" s="157"/>
      <c r="AI24" s="170"/>
      <c r="AJ24" s="162"/>
      <c r="AK24" s="26"/>
      <c r="AL24" s="26"/>
    </row>
    <row r="25" spans="2:38" s="21" customFormat="1" ht="75" customHeight="1" x14ac:dyDescent="0.3">
      <c r="B25" s="146" t="s">
        <v>135</v>
      </c>
      <c r="C25" s="132" t="s">
        <v>136</v>
      </c>
      <c r="D25" s="132" t="s">
        <v>124</v>
      </c>
      <c r="E25" s="132" t="s">
        <v>125</v>
      </c>
      <c r="F25" s="132" t="s">
        <v>136</v>
      </c>
      <c r="G25" s="132" t="s">
        <v>88</v>
      </c>
      <c r="H25" s="132" t="s">
        <v>89</v>
      </c>
      <c r="I25" s="132" t="s">
        <v>89</v>
      </c>
      <c r="J25" s="35" t="s">
        <v>137</v>
      </c>
      <c r="K25" s="36" t="s">
        <v>138</v>
      </c>
      <c r="L25" s="29" t="s">
        <v>102</v>
      </c>
      <c r="M25" s="29">
        <v>330</v>
      </c>
      <c r="N25" s="132" t="s">
        <v>93</v>
      </c>
      <c r="O25" s="132" t="s">
        <v>139</v>
      </c>
      <c r="P25" s="132" t="s">
        <v>95</v>
      </c>
      <c r="Q25" s="132" t="s">
        <v>96</v>
      </c>
      <c r="R25" s="132" t="s">
        <v>97</v>
      </c>
      <c r="S25" s="132" t="s">
        <v>98</v>
      </c>
      <c r="T25" s="129">
        <f>U25</f>
        <v>13019403.02</v>
      </c>
      <c r="U25" s="129">
        <f>V25+Y25</f>
        <v>13019403.02</v>
      </c>
      <c r="V25" s="129">
        <f>12424000</f>
        <v>12424000</v>
      </c>
      <c r="W25" s="129" t="s">
        <v>128</v>
      </c>
      <c r="X25" s="132"/>
      <c r="Y25" s="129">
        <f>595403.02</f>
        <v>595403.02</v>
      </c>
      <c r="Z25" s="129"/>
      <c r="AA25" s="132"/>
      <c r="AB25" s="129">
        <f>1597068.98</f>
        <v>1597068.98</v>
      </c>
      <c r="AC25" s="132" t="s">
        <v>99</v>
      </c>
      <c r="AD25" s="129"/>
      <c r="AE25" s="129">
        <f>U25</f>
        <v>13019403.02</v>
      </c>
      <c r="AF25" s="132"/>
      <c r="AG25" s="132"/>
      <c r="AH25" s="166">
        <v>45108</v>
      </c>
      <c r="AI25" s="155">
        <v>45170</v>
      </c>
      <c r="AJ25" s="160"/>
      <c r="AK25" s="26"/>
      <c r="AL25" s="26"/>
    </row>
    <row r="26" spans="2:38" s="21" customFormat="1" ht="63" customHeight="1" x14ac:dyDescent="0.3">
      <c r="B26" s="146"/>
      <c r="C26" s="133"/>
      <c r="D26" s="133"/>
      <c r="E26" s="133"/>
      <c r="F26" s="133"/>
      <c r="G26" s="133"/>
      <c r="H26" s="133"/>
      <c r="I26" s="133"/>
      <c r="J26" s="35" t="s">
        <v>140</v>
      </c>
      <c r="K26" s="36" t="s">
        <v>141</v>
      </c>
      <c r="L26" s="29" t="s">
        <v>142</v>
      </c>
      <c r="M26" s="29">
        <v>330</v>
      </c>
      <c r="N26" s="133"/>
      <c r="O26" s="133"/>
      <c r="P26" s="133"/>
      <c r="Q26" s="133"/>
      <c r="R26" s="133"/>
      <c r="S26" s="133"/>
      <c r="T26" s="137"/>
      <c r="U26" s="137"/>
      <c r="V26" s="130"/>
      <c r="W26" s="130"/>
      <c r="X26" s="133"/>
      <c r="Y26" s="130"/>
      <c r="Z26" s="130"/>
      <c r="AA26" s="133"/>
      <c r="AB26" s="130"/>
      <c r="AC26" s="133"/>
      <c r="AD26" s="130"/>
      <c r="AE26" s="130"/>
      <c r="AF26" s="133"/>
      <c r="AG26" s="133"/>
      <c r="AH26" s="167"/>
      <c r="AI26" s="156"/>
      <c r="AJ26" s="161"/>
      <c r="AK26" s="26"/>
      <c r="AL26" s="26"/>
    </row>
    <row r="27" spans="2:38" s="21" customFormat="1" ht="45.75" customHeight="1" x14ac:dyDescent="0.3">
      <c r="B27" s="146"/>
      <c r="C27" s="134"/>
      <c r="D27" s="134"/>
      <c r="E27" s="134"/>
      <c r="F27" s="134"/>
      <c r="G27" s="134"/>
      <c r="H27" s="134"/>
      <c r="I27" s="134"/>
      <c r="J27" s="35" t="s">
        <v>143</v>
      </c>
      <c r="K27" s="36" t="s">
        <v>144</v>
      </c>
      <c r="L27" s="29" t="s">
        <v>121</v>
      </c>
      <c r="M27" s="29">
        <v>330</v>
      </c>
      <c r="N27" s="134"/>
      <c r="O27" s="134"/>
      <c r="P27" s="134"/>
      <c r="Q27" s="134"/>
      <c r="R27" s="134"/>
      <c r="S27" s="134"/>
      <c r="T27" s="138"/>
      <c r="U27" s="138"/>
      <c r="V27" s="131"/>
      <c r="W27" s="131"/>
      <c r="X27" s="134"/>
      <c r="Y27" s="131"/>
      <c r="Z27" s="131"/>
      <c r="AA27" s="134"/>
      <c r="AB27" s="131"/>
      <c r="AC27" s="134"/>
      <c r="AD27" s="131"/>
      <c r="AE27" s="131"/>
      <c r="AF27" s="134"/>
      <c r="AG27" s="134"/>
      <c r="AH27" s="167"/>
      <c r="AI27" s="157"/>
      <c r="AJ27" s="162"/>
      <c r="AK27" s="26"/>
      <c r="AL27" s="26"/>
    </row>
    <row r="28" spans="2:38" s="21" customFormat="1" ht="115.2" x14ac:dyDescent="0.3">
      <c r="B28" s="146" t="s">
        <v>145</v>
      </c>
      <c r="C28" s="132" t="s">
        <v>146</v>
      </c>
      <c r="D28" s="132" t="s">
        <v>124</v>
      </c>
      <c r="E28" s="132" t="s">
        <v>125</v>
      </c>
      <c r="F28" s="163" t="s">
        <v>146</v>
      </c>
      <c r="G28" s="132" t="s">
        <v>88</v>
      </c>
      <c r="H28" s="132" t="s">
        <v>89</v>
      </c>
      <c r="I28" s="132" t="s">
        <v>89</v>
      </c>
      <c r="J28" s="35" t="s">
        <v>140</v>
      </c>
      <c r="K28" s="36" t="s">
        <v>141</v>
      </c>
      <c r="L28" s="29" t="s">
        <v>142</v>
      </c>
      <c r="M28" s="29">
        <v>10</v>
      </c>
      <c r="N28" s="132" t="s">
        <v>93</v>
      </c>
      <c r="O28" s="132" t="s">
        <v>114</v>
      </c>
      <c r="P28" s="132" t="s">
        <v>95</v>
      </c>
      <c r="Q28" s="132" t="s">
        <v>96</v>
      </c>
      <c r="R28" s="132" t="s">
        <v>97</v>
      </c>
      <c r="S28" s="132" t="s">
        <v>98</v>
      </c>
      <c r="T28" s="129">
        <f>U28</f>
        <v>492292.22</v>
      </c>
      <c r="U28" s="129">
        <f>V28+Y28</f>
        <v>492292.22</v>
      </c>
      <c r="V28" s="129">
        <f>450000</f>
        <v>450000</v>
      </c>
      <c r="W28" s="129" t="s">
        <v>147</v>
      </c>
      <c r="X28" s="132"/>
      <c r="Y28" s="129">
        <f>42292.22</f>
        <v>42292.22</v>
      </c>
      <c r="Z28" s="129"/>
      <c r="AA28" s="132"/>
      <c r="AB28" s="129">
        <f>37119.54</f>
        <v>37119.54</v>
      </c>
      <c r="AC28" s="132" t="s">
        <v>99</v>
      </c>
      <c r="AD28" s="129"/>
      <c r="AE28" s="129">
        <f>U28</f>
        <v>492292.22</v>
      </c>
      <c r="AF28" s="132"/>
      <c r="AG28" s="132"/>
      <c r="AH28" s="158">
        <v>45536</v>
      </c>
      <c r="AI28" s="158">
        <v>45597</v>
      </c>
      <c r="AJ28" s="160"/>
      <c r="AK28" s="26"/>
      <c r="AL28" s="26"/>
    </row>
    <row r="29" spans="2:38" s="21" customFormat="1" ht="115.2" x14ac:dyDescent="0.3">
      <c r="B29" s="146"/>
      <c r="C29" s="133"/>
      <c r="D29" s="133"/>
      <c r="E29" s="133"/>
      <c r="F29" s="164"/>
      <c r="G29" s="133"/>
      <c r="H29" s="133"/>
      <c r="I29" s="133"/>
      <c r="J29" s="35" t="s">
        <v>137</v>
      </c>
      <c r="K29" s="36" t="s">
        <v>138</v>
      </c>
      <c r="L29" s="29" t="s">
        <v>102</v>
      </c>
      <c r="M29" s="29">
        <v>10</v>
      </c>
      <c r="N29" s="133"/>
      <c r="O29" s="133"/>
      <c r="P29" s="133"/>
      <c r="Q29" s="133"/>
      <c r="R29" s="133"/>
      <c r="S29" s="133"/>
      <c r="T29" s="137"/>
      <c r="U29" s="137"/>
      <c r="V29" s="130"/>
      <c r="W29" s="130"/>
      <c r="X29" s="133"/>
      <c r="Y29" s="130"/>
      <c r="Z29" s="130"/>
      <c r="AA29" s="133"/>
      <c r="AB29" s="130"/>
      <c r="AC29" s="133"/>
      <c r="AD29" s="130"/>
      <c r="AE29" s="130"/>
      <c r="AF29" s="133"/>
      <c r="AG29" s="133"/>
      <c r="AH29" s="159"/>
      <c r="AI29" s="159"/>
      <c r="AJ29" s="161"/>
      <c r="AK29" s="26"/>
      <c r="AL29" s="26"/>
    </row>
    <row r="30" spans="2:38" s="21" customFormat="1" ht="80.7" customHeight="1" x14ac:dyDescent="0.3">
      <c r="B30" s="146"/>
      <c r="C30" s="134"/>
      <c r="D30" s="134"/>
      <c r="E30" s="134"/>
      <c r="F30" s="165"/>
      <c r="G30" s="134"/>
      <c r="H30" s="134"/>
      <c r="I30" s="134"/>
      <c r="J30" s="35" t="s">
        <v>143</v>
      </c>
      <c r="K30" s="36" t="s">
        <v>144</v>
      </c>
      <c r="L30" s="29" t="s">
        <v>121</v>
      </c>
      <c r="M30" s="29">
        <v>10</v>
      </c>
      <c r="N30" s="134"/>
      <c r="O30" s="134"/>
      <c r="P30" s="134"/>
      <c r="Q30" s="134"/>
      <c r="R30" s="134"/>
      <c r="S30" s="134"/>
      <c r="T30" s="138"/>
      <c r="U30" s="138"/>
      <c r="V30" s="131"/>
      <c r="W30" s="131"/>
      <c r="X30" s="134"/>
      <c r="Y30" s="131"/>
      <c r="Z30" s="131"/>
      <c r="AA30" s="134"/>
      <c r="AB30" s="131"/>
      <c r="AC30" s="134"/>
      <c r="AD30" s="131"/>
      <c r="AE30" s="131"/>
      <c r="AF30" s="134"/>
      <c r="AG30" s="134"/>
      <c r="AH30" s="159"/>
      <c r="AI30" s="159"/>
      <c r="AJ30" s="162"/>
      <c r="AK30" s="26"/>
      <c r="AL30" s="26"/>
    </row>
    <row r="31" spans="2:38" s="38" customFormat="1" ht="100.5" customHeight="1" x14ac:dyDescent="0.3">
      <c r="B31" s="126" t="s">
        <v>148</v>
      </c>
      <c r="C31" s="143" t="s">
        <v>149</v>
      </c>
      <c r="D31" s="126" t="s">
        <v>108</v>
      </c>
      <c r="E31" s="126" t="s">
        <v>109</v>
      </c>
      <c r="F31" s="126" t="s">
        <v>150</v>
      </c>
      <c r="G31" s="126" t="s">
        <v>88</v>
      </c>
      <c r="H31" s="146" t="s">
        <v>89</v>
      </c>
      <c r="I31" s="146" t="s">
        <v>89</v>
      </c>
      <c r="J31" s="29" t="s">
        <v>151</v>
      </c>
      <c r="K31" s="22" t="s">
        <v>112</v>
      </c>
      <c r="L31" s="29" t="s">
        <v>102</v>
      </c>
      <c r="M31" s="22">
        <v>3270</v>
      </c>
      <c r="N31" s="149" t="s">
        <v>93</v>
      </c>
      <c r="O31" s="132" t="s">
        <v>152</v>
      </c>
      <c r="P31" s="149" t="s">
        <v>95</v>
      </c>
      <c r="Q31" s="149" t="s">
        <v>96</v>
      </c>
      <c r="R31" s="149" t="s">
        <v>97</v>
      </c>
      <c r="S31" s="149" t="s">
        <v>98</v>
      </c>
      <c r="T31" s="39">
        <f>U31</f>
        <v>2536640.5</v>
      </c>
      <c r="U31" s="129">
        <f>V31+Y31</f>
        <v>2536640.5</v>
      </c>
      <c r="V31" s="129">
        <f>2300000</f>
        <v>2300000</v>
      </c>
      <c r="W31" s="129"/>
      <c r="X31" s="149"/>
      <c r="Y31" s="129">
        <f>236640.5</f>
        <v>236640.5</v>
      </c>
      <c r="Z31" s="129"/>
      <c r="AA31" s="149"/>
      <c r="AB31" s="129">
        <f>169241.85</f>
        <v>169241.85</v>
      </c>
      <c r="AC31" s="149" t="s">
        <v>99</v>
      </c>
      <c r="AD31" s="129"/>
      <c r="AE31" s="129">
        <f>U31</f>
        <v>2536640.5</v>
      </c>
      <c r="AF31" s="149"/>
      <c r="AG31" s="152"/>
      <c r="AH31" s="150">
        <v>45139</v>
      </c>
      <c r="AI31" s="139">
        <v>45200</v>
      </c>
      <c r="AJ31" s="126"/>
    </row>
    <row r="32" spans="2:38" s="26" customFormat="1" ht="201.6" x14ac:dyDescent="0.3">
      <c r="B32" s="127"/>
      <c r="C32" s="144"/>
      <c r="D32" s="127"/>
      <c r="E32" s="127"/>
      <c r="F32" s="127"/>
      <c r="G32" s="127"/>
      <c r="H32" s="146"/>
      <c r="I32" s="146"/>
      <c r="J32" s="29" t="s">
        <v>153</v>
      </c>
      <c r="K32" s="22" t="s">
        <v>154</v>
      </c>
      <c r="L32" s="22" t="s">
        <v>155</v>
      </c>
      <c r="M32" s="22">
        <v>6.3</v>
      </c>
      <c r="N32" s="137"/>
      <c r="O32" s="133"/>
      <c r="P32" s="137"/>
      <c r="Q32" s="137"/>
      <c r="R32" s="137"/>
      <c r="S32" s="137"/>
      <c r="T32" s="40"/>
      <c r="U32" s="130"/>
      <c r="V32" s="130"/>
      <c r="W32" s="130"/>
      <c r="X32" s="137"/>
      <c r="Y32" s="130"/>
      <c r="Z32" s="130"/>
      <c r="AA32" s="137"/>
      <c r="AB32" s="130"/>
      <c r="AC32" s="137"/>
      <c r="AD32" s="130"/>
      <c r="AE32" s="130"/>
      <c r="AF32" s="137"/>
      <c r="AG32" s="153"/>
      <c r="AH32" s="151"/>
      <c r="AI32" s="140"/>
      <c r="AJ32" s="127"/>
    </row>
    <row r="33" spans="2:38" s="26" customFormat="1" ht="100.8" x14ac:dyDescent="0.3">
      <c r="B33" s="127"/>
      <c r="C33" s="144"/>
      <c r="D33" s="127"/>
      <c r="E33" s="127"/>
      <c r="F33" s="127"/>
      <c r="G33" s="127"/>
      <c r="H33" s="146"/>
      <c r="I33" s="146"/>
      <c r="J33" s="29" t="s">
        <v>118</v>
      </c>
      <c r="K33" s="22" t="s">
        <v>91</v>
      </c>
      <c r="L33" s="22" t="s">
        <v>92</v>
      </c>
      <c r="M33" s="22">
        <v>3270</v>
      </c>
      <c r="N33" s="137"/>
      <c r="O33" s="133"/>
      <c r="P33" s="137"/>
      <c r="Q33" s="137"/>
      <c r="R33" s="137"/>
      <c r="S33" s="137"/>
      <c r="T33" s="40"/>
      <c r="U33" s="130"/>
      <c r="V33" s="130"/>
      <c r="W33" s="130"/>
      <c r="X33" s="137"/>
      <c r="Y33" s="130"/>
      <c r="Z33" s="130"/>
      <c r="AA33" s="137"/>
      <c r="AB33" s="130"/>
      <c r="AC33" s="137"/>
      <c r="AD33" s="130"/>
      <c r="AE33" s="130"/>
      <c r="AF33" s="137"/>
      <c r="AG33" s="153"/>
      <c r="AH33" s="151"/>
      <c r="AI33" s="140"/>
      <c r="AJ33" s="127"/>
    </row>
    <row r="34" spans="2:38" s="26" customFormat="1" ht="61.5" customHeight="1" x14ac:dyDescent="0.3">
      <c r="B34" s="127"/>
      <c r="C34" s="144"/>
      <c r="D34" s="127"/>
      <c r="E34" s="127"/>
      <c r="F34" s="127"/>
      <c r="G34" s="127"/>
      <c r="H34" s="146"/>
      <c r="I34" s="146"/>
      <c r="J34" s="29" t="s">
        <v>119</v>
      </c>
      <c r="K34" s="22" t="s">
        <v>120</v>
      </c>
      <c r="L34" s="22" t="s">
        <v>156</v>
      </c>
      <c r="M34" s="22">
        <v>1</v>
      </c>
      <c r="N34" s="137"/>
      <c r="O34" s="133"/>
      <c r="P34" s="137"/>
      <c r="Q34" s="137"/>
      <c r="R34" s="137"/>
      <c r="S34" s="137"/>
      <c r="U34" s="130"/>
      <c r="V34" s="130"/>
      <c r="W34" s="130"/>
      <c r="X34" s="137"/>
      <c r="Y34" s="130"/>
      <c r="Z34" s="130"/>
      <c r="AA34" s="137"/>
      <c r="AB34" s="130"/>
      <c r="AC34" s="137"/>
      <c r="AD34" s="130"/>
      <c r="AE34" s="130"/>
      <c r="AF34" s="137"/>
      <c r="AG34" s="153"/>
      <c r="AH34" s="151"/>
      <c r="AI34" s="140"/>
      <c r="AJ34" s="127"/>
    </row>
    <row r="35" spans="2:38" customFormat="1" ht="44.25" customHeight="1" x14ac:dyDescent="0.3">
      <c r="B35" s="127"/>
      <c r="C35" s="144"/>
      <c r="D35" s="127"/>
      <c r="E35" s="127"/>
      <c r="F35" s="127"/>
      <c r="G35" s="127"/>
      <c r="H35" s="146"/>
      <c r="I35" s="146"/>
      <c r="J35" s="29" t="s">
        <v>157</v>
      </c>
      <c r="K35" s="22" t="s">
        <v>138</v>
      </c>
      <c r="L35" s="29" t="s">
        <v>102</v>
      </c>
      <c r="M35" s="22">
        <v>116</v>
      </c>
      <c r="N35" s="137"/>
      <c r="O35" s="133"/>
      <c r="P35" s="137"/>
      <c r="Q35" s="137"/>
      <c r="R35" s="137"/>
      <c r="S35" s="137"/>
      <c r="T35" s="21"/>
      <c r="U35" s="130"/>
      <c r="V35" s="130"/>
      <c r="W35" s="130"/>
      <c r="X35" s="137"/>
      <c r="Y35" s="130"/>
      <c r="Z35" s="130"/>
      <c r="AA35" s="137"/>
      <c r="AB35" s="130"/>
      <c r="AC35" s="137"/>
      <c r="AD35" s="130"/>
      <c r="AE35" s="130"/>
      <c r="AF35" s="137"/>
      <c r="AG35" s="153"/>
      <c r="AH35" s="151"/>
      <c r="AI35" s="140"/>
      <c r="AJ35" s="127"/>
      <c r="AK35" s="16"/>
      <c r="AL35" s="16"/>
    </row>
    <row r="36" spans="2:38" customFormat="1" ht="43.5" customHeight="1" x14ac:dyDescent="0.3">
      <c r="B36" s="127"/>
      <c r="C36" s="144"/>
      <c r="D36" s="127"/>
      <c r="E36" s="127"/>
      <c r="F36" s="127"/>
      <c r="G36" s="127"/>
      <c r="H36" s="146"/>
      <c r="I36" s="146"/>
      <c r="J36" s="29" t="s">
        <v>140</v>
      </c>
      <c r="K36" s="22" t="s">
        <v>158</v>
      </c>
      <c r="L36" s="22" t="s">
        <v>142</v>
      </c>
      <c r="M36" s="22">
        <v>116</v>
      </c>
      <c r="N36" s="137"/>
      <c r="O36" s="133"/>
      <c r="P36" s="137"/>
      <c r="Q36" s="137"/>
      <c r="R36" s="137"/>
      <c r="S36" s="137"/>
      <c r="T36" s="21"/>
      <c r="U36" s="130"/>
      <c r="V36" s="130"/>
      <c r="W36" s="130"/>
      <c r="X36" s="137"/>
      <c r="Y36" s="130"/>
      <c r="Z36" s="130"/>
      <c r="AA36" s="137"/>
      <c r="AB36" s="130"/>
      <c r="AC36" s="137"/>
      <c r="AD36" s="130"/>
      <c r="AE36" s="130"/>
      <c r="AF36" s="137"/>
      <c r="AG36" s="153"/>
      <c r="AH36" s="151"/>
      <c r="AI36" s="140"/>
      <c r="AJ36" s="127"/>
      <c r="AK36" s="16"/>
      <c r="AL36" s="16"/>
    </row>
    <row r="37" spans="2:38" customFormat="1" ht="30.75" customHeight="1" x14ac:dyDescent="0.3">
      <c r="B37" s="127"/>
      <c r="C37" s="144"/>
      <c r="D37" s="127"/>
      <c r="E37" s="127"/>
      <c r="F37" s="127"/>
      <c r="G37" s="127"/>
      <c r="H37" s="146"/>
      <c r="I37" s="146"/>
      <c r="J37" s="29" t="s">
        <v>159</v>
      </c>
      <c r="K37" s="22" t="s">
        <v>144</v>
      </c>
      <c r="L37" s="22" t="s">
        <v>156</v>
      </c>
      <c r="M37" s="22">
        <v>40</v>
      </c>
      <c r="N37" s="137"/>
      <c r="O37" s="133"/>
      <c r="P37" s="137"/>
      <c r="Q37" s="137"/>
      <c r="R37" s="137"/>
      <c r="S37" s="137"/>
      <c r="T37" s="21"/>
      <c r="U37" s="130"/>
      <c r="V37" s="130"/>
      <c r="W37" s="130"/>
      <c r="X37" s="137"/>
      <c r="Y37" s="130"/>
      <c r="Z37" s="130"/>
      <c r="AA37" s="137"/>
      <c r="AB37" s="130"/>
      <c r="AC37" s="137"/>
      <c r="AD37" s="130"/>
      <c r="AE37" s="130"/>
      <c r="AF37" s="137"/>
      <c r="AG37" s="153"/>
      <c r="AH37" s="151"/>
      <c r="AI37" s="140"/>
      <c r="AJ37" s="127"/>
      <c r="AK37" s="16"/>
      <c r="AL37" s="16"/>
    </row>
    <row r="38" spans="2:38" customFormat="1" ht="33.75" customHeight="1" x14ac:dyDescent="0.3">
      <c r="B38" s="128"/>
      <c r="C38" s="145"/>
      <c r="D38" s="128"/>
      <c r="E38" s="128"/>
      <c r="F38" s="128"/>
      <c r="G38" s="128"/>
      <c r="H38" s="146"/>
      <c r="I38" s="146"/>
      <c r="J38" s="29" t="s">
        <v>160</v>
      </c>
      <c r="K38" s="22" t="s">
        <v>161</v>
      </c>
      <c r="L38" s="29" t="s">
        <v>105</v>
      </c>
      <c r="M38" s="22">
        <v>400</v>
      </c>
      <c r="N38" s="138"/>
      <c r="O38" s="134"/>
      <c r="P38" s="138"/>
      <c r="Q38" s="138"/>
      <c r="R38" s="138"/>
      <c r="S38" s="138"/>
      <c r="T38" s="21"/>
      <c r="U38" s="131"/>
      <c r="V38" s="131"/>
      <c r="W38" s="131"/>
      <c r="X38" s="138"/>
      <c r="Y38" s="131"/>
      <c r="Z38" s="131"/>
      <c r="AA38" s="138"/>
      <c r="AB38" s="131"/>
      <c r="AC38" s="138"/>
      <c r="AD38" s="131"/>
      <c r="AE38" s="131"/>
      <c r="AF38" s="138"/>
      <c r="AG38" s="154"/>
      <c r="AH38" s="124"/>
      <c r="AI38" s="141"/>
      <c r="AJ38" s="128"/>
      <c r="AK38" s="16"/>
      <c r="AL38" s="16"/>
    </row>
    <row r="39" spans="2:38" customFormat="1" ht="49.5" customHeight="1" x14ac:dyDescent="0.3">
      <c r="B39" s="142" t="s">
        <v>162</v>
      </c>
      <c r="C39" s="143" t="s">
        <v>163</v>
      </c>
      <c r="D39" s="146" t="s">
        <v>124</v>
      </c>
      <c r="E39" s="146" t="s">
        <v>125</v>
      </c>
      <c r="F39" s="147" t="s">
        <v>164</v>
      </c>
      <c r="G39" s="148" t="s">
        <v>88</v>
      </c>
      <c r="H39" s="146" t="s">
        <v>89</v>
      </c>
      <c r="I39" s="146" t="s">
        <v>89</v>
      </c>
      <c r="J39" s="29" t="s">
        <v>165</v>
      </c>
      <c r="K39" s="29" t="s">
        <v>112</v>
      </c>
      <c r="L39" s="29" t="s">
        <v>113</v>
      </c>
      <c r="M39" s="29">
        <v>930</v>
      </c>
      <c r="N39" s="132" t="s">
        <v>93</v>
      </c>
      <c r="O39" s="132" t="s">
        <v>166</v>
      </c>
      <c r="P39" s="132" t="s">
        <v>95</v>
      </c>
      <c r="Q39" s="132" t="s">
        <v>96</v>
      </c>
      <c r="R39" s="132" t="s">
        <v>97</v>
      </c>
      <c r="S39" s="132" t="s">
        <v>98</v>
      </c>
      <c r="T39" s="135">
        <f>U39</f>
        <v>1397691</v>
      </c>
      <c r="U39" s="129">
        <f>V39+Y39</f>
        <v>1397691</v>
      </c>
      <c r="V39" s="129">
        <f>1200000</f>
        <v>1200000</v>
      </c>
      <c r="W39" s="129" t="s">
        <v>128</v>
      </c>
      <c r="X39" s="132"/>
      <c r="Y39" s="129">
        <f>197691</f>
        <v>197691</v>
      </c>
      <c r="Z39" s="129"/>
      <c r="AA39" s="132"/>
      <c r="AB39" s="129">
        <f>14309</f>
        <v>14309</v>
      </c>
      <c r="AC39" s="132" t="s">
        <v>99</v>
      </c>
      <c r="AD39" s="129"/>
      <c r="AE39" s="129">
        <f>U39</f>
        <v>1397691</v>
      </c>
      <c r="AF39" s="132"/>
      <c r="AG39" s="132"/>
      <c r="AH39" s="124">
        <v>45261</v>
      </c>
      <c r="AI39" s="124">
        <v>45323</v>
      </c>
      <c r="AJ39" s="126"/>
      <c r="AK39" s="16"/>
      <c r="AL39" s="16"/>
    </row>
    <row r="40" spans="2:38" customFormat="1" ht="201.6" x14ac:dyDescent="0.3">
      <c r="B40" s="142"/>
      <c r="C40" s="144"/>
      <c r="D40" s="146"/>
      <c r="E40" s="146"/>
      <c r="F40" s="147"/>
      <c r="G40" s="148"/>
      <c r="H40" s="146"/>
      <c r="I40" s="146"/>
      <c r="J40" s="29" t="s">
        <v>115</v>
      </c>
      <c r="K40" s="29" t="s">
        <v>116</v>
      </c>
      <c r="L40" s="29" t="s">
        <v>117</v>
      </c>
      <c r="M40" s="29">
        <v>50</v>
      </c>
      <c r="N40" s="133"/>
      <c r="O40" s="133"/>
      <c r="P40" s="133"/>
      <c r="Q40" s="133"/>
      <c r="R40" s="133"/>
      <c r="S40" s="133"/>
      <c r="T40" s="136"/>
      <c r="U40" s="137"/>
      <c r="V40" s="130"/>
      <c r="W40" s="130"/>
      <c r="X40" s="133"/>
      <c r="Y40" s="130"/>
      <c r="Z40" s="130"/>
      <c r="AA40" s="133"/>
      <c r="AB40" s="130"/>
      <c r="AC40" s="133"/>
      <c r="AD40" s="130"/>
      <c r="AE40" s="130"/>
      <c r="AF40" s="133"/>
      <c r="AG40" s="133"/>
      <c r="AH40" s="125"/>
      <c r="AI40" s="125"/>
      <c r="AJ40" s="127"/>
      <c r="AK40" s="16"/>
      <c r="AL40" s="16"/>
    </row>
    <row r="41" spans="2:38" customFormat="1" ht="100.8" x14ac:dyDescent="0.3">
      <c r="B41" s="142"/>
      <c r="C41" s="144"/>
      <c r="D41" s="146"/>
      <c r="E41" s="146"/>
      <c r="F41" s="147"/>
      <c r="G41" s="148"/>
      <c r="H41" s="146"/>
      <c r="I41" s="146"/>
      <c r="J41" s="29" t="s">
        <v>118</v>
      </c>
      <c r="K41" s="29" t="s">
        <v>91</v>
      </c>
      <c r="L41" s="29" t="s">
        <v>92</v>
      </c>
      <c r="M41" s="23">
        <v>2770</v>
      </c>
      <c r="N41" s="133"/>
      <c r="O41" s="133"/>
      <c r="P41" s="133"/>
      <c r="Q41" s="133"/>
      <c r="R41" s="133"/>
      <c r="S41" s="133"/>
      <c r="T41" s="136"/>
      <c r="U41" s="137"/>
      <c r="V41" s="130"/>
      <c r="W41" s="130"/>
      <c r="X41" s="133"/>
      <c r="Y41" s="130"/>
      <c r="Z41" s="130"/>
      <c r="AA41" s="133"/>
      <c r="AB41" s="130"/>
      <c r="AC41" s="133"/>
      <c r="AD41" s="130"/>
      <c r="AE41" s="130"/>
      <c r="AF41" s="133"/>
      <c r="AG41" s="133"/>
      <c r="AH41" s="125"/>
      <c r="AI41" s="125"/>
      <c r="AJ41" s="127"/>
      <c r="AK41" s="16"/>
      <c r="AL41" s="16"/>
    </row>
    <row r="42" spans="2:38" customFormat="1" ht="172.8" x14ac:dyDescent="0.3">
      <c r="B42" s="142"/>
      <c r="C42" s="144"/>
      <c r="D42" s="146"/>
      <c r="E42" s="146"/>
      <c r="F42" s="147"/>
      <c r="G42" s="148"/>
      <c r="H42" s="146"/>
      <c r="I42" s="146"/>
      <c r="J42" s="29" t="s">
        <v>119</v>
      </c>
      <c r="K42" s="29" t="s">
        <v>120</v>
      </c>
      <c r="L42" s="29" t="s">
        <v>121</v>
      </c>
      <c r="M42" s="23">
        <v>3</v>
      </c>
      <c r="N42" s="133"/>
      <c r="O42" s="133"/>
      <c r="P42" s="133"/>
      <c r="Q42" s="133"/>
      <c r="R42" s="133"/>
      <c r="S42" s="133"/>
      <c r="T42" s="136"/>
      <c r="U42" s="137"/>
      <c r="V42" s="130"/>
      <c r="W42" s="130"/>
      <c r="X42" s="133"/>
      <c r="Y42" s="130"/>
      <c r="Z42" s="130"/>
      <c r="AA42" s="133"/>
      <c r="AB42" s="130"/>
      <c r="AC42" s="133"/>
      <c r="AD42" s="130"/>
      <c r="AE42" s="130"/>
      <c r="AF42" s="133"/>
      <c r="AG42" s="133"/>
      <c r="AH42" s="125"/>
      <c r="AI42" s="125"/>
      <c r="AJ42" s="127"/>
      <c r="AK42" s="16"/>
      <c r="AL42" s="16"/>
    </row>
    <row r="43" spans="2:38" customFormat="1" ht="144" x14ac:dyDescent="0.3">
      <c r="B43" s="142"/>
      <c r="C43" s="144"/>
      <c r="D43" s="146"/>
      <c r="E43" s="146"/>
      <c r="F43" s="147"/>
      <c r="G43" s="148"/>
      <c r="H43" s="146"/>
      <c r="I43" s="146"/>
      <c r="J43" s="35" t="s">
        <v>129</v>
      </c>
      <c r="K43" s="36" t="s">
        <v>130</v>
      </c>
      <c r="L43" s="29" t="s">
        <v>105</v>
      </c>
      <c r="M43" s="23">
        <v>13</v>
      </c>
      <c r="N43" s="133"/>
      <c r="O43" s="133"/>
      <c r="P43" s="133"/>
      <c r="Q43" s="133"/>
      <c r="R43" s="133"/>
      <c r="S43" s="133"/>
      <c r="T43" s="136"/>
      <c r="U43" s="137"/>
      <c r="V43" s="130"/>
      <c r="W43" s="130"/>
      <c r="X43" s="133"/>
      <c r="Y43" s="130"/>
      <c r="Z43" s="130"/>
      <c r="AA43" s="133"/>
      <c r="AB43" s="130"/>
      <c r="AC43" s="133"/>
      <c r="AD43" s="130"/>
      <c r="AE43" s="130"/>
      <c r="AF43" s="133"/>
      <c r="AG43" s="133"/>
      <c r="AH43" s="125"/>
      <c r="AI43" s="125"/>
      <c r="AJ43" s="127"/>
      <c r="AK43" s="16"/>
      <c r="AL43" s="16"/>
    </row>
    <row r="44" spans="2:38" customFormat="1" ht="24" customHeight="1" x14ac:dyDescent="0.3">
      <c r="B44" s="142"/>
      <c r="C44" s="145"/>
      <c r="D44" s="146"/>
      <c r="E44" s="146"/>
      <c r="F44" s="147"/>
      <c r="G44" s="148"/>
      <c r="H44" s="146"/>
      <c r="I44" s="146"/>
      <c r="J44" s="35" t="s">
        <v>131</v>
      </c>
      <c r="K44" s="36" t="s">
        <v>132</v>
      </c>
      <c r="L44" s="29" t="s">
        <v>121</v>
      </c>
      <c r="M44" s="29">
        <v>1</v>
      </c>
      <c r="N44" s="134"/>
      <c r="O44" s="134"/>
      <c r="P44" s="134"/>
      <c r="Q44" s="134"/>
      <c r="R44" s="134"/>
      <c r="S44" s="134"/>
      <c r="T44" s="136"/>
      <c r="U44" s="138"/>
      <c r="V44" s="131"/>
      <c r="W44" s="131"/>
      <c r="X44" s="134"/>
      <c r="Y44" s="131"/>
      <c r="Z44" s="131"/>
      <c r="AA44" s="134"/>
      <c r="AB44" s="131"/>
      <c r="AC44" s="134"/>
      <c r="AD44" s="131"/>
      <c r="AE44" s="131"/>
      <c r="AF44" s="134"/>
      <c r="AG44" s="134"/>
      <c r="AH44" s="125"/>
      <c r="AI44" s="125"/>
      <c r="AJ44" s="128"/>
      <c r="AK44" s="16"/>
      <c r="AL44" s="16"/>
    </row>
    <row r="45" spans="2:38" customFormat="1" ht="14.4" x14ac:dyDescent="0.3">
      <c r="T45" s="41"/>
      <c r="U45" s="41"/>
      <c r="V45" s="41"/>
      <c r="W45" s="41"/>
      <c r="X45" s="41"/>
      <c r="Y45" s="41"/>
      <c r="Z45" s="41"/>
      <c r="AA45" s="41"/>
      <c r="AB45" s="41"/>
      <c r="AC45" s="41"/>
      <c r="AD45" s="41"/>
      <c r="AE45" s="41"/>
      <c r="AF45" s="41"/>
      <c r="AK45" s="16"/>
      <c r="AL45" s="16"/>
    </row>
    <row r="46" spans="2:38" customFormat="1" ht="14.4" x14ac:dyDescent="0.3">
      <c r="Z46" s="42"/>
      <c r="AA46" s="42"/>
      <c r="AB46" s="42"/>
      <c r="AK46" s="16"/>
      <c r="AL46" s="16"/>
    </row>
    <row r="47" spans="2:38" customFormat="1" ht="14.4" x14ac:dyDescent="0.3">
      <c r="T47" s="41">
        <f>T45-U45</f>
        <v>0</v>
      </c>
      <c r="AK47" s="16"/>
      <c r="AL47" s="16"/>
    </row>
    <row r="48" spans="2:38" customFormat="1" ht="14.4" x14ac:dyDescent="0.3">
      <c r="AK48" s="16"/>
      <c r="AL48" s="16"/>
    </row>
    <row r="49" spans="37:38" customFormat="1" ht="14.4" x14ac:dyDescent="0.3">
      <c r="AK49" s="16"/>
      <c r="AL49" s="16"/>
    </row>
    <row r="50" spans="37:38" customFormat="1" ht="14.4" x14ac:dyDescent="0.3">
      <c r="AK50" s="16"/>
      <c r="AL50" s="16"/>
    </row>
    <row r="51" spans="37:38" customFormat="1" ht="14.4" x14ac:dyDescent="0.3">
      <c r="AK51" s="16"/>
      <c r="AL51" s="16"/>
    </row>
    <row r="52" spans="37:38" customFormat="1" ht="14.4" x14ac:dyDescent="0.3">
      <c r="AK52" s="16"/>
      <c r="AL52" s="16"/>
    </row>
    <row r="53" spans="37:38" customFormat="1" ht="14.4" x14ac:dyDescent="0.3">
      <c r="AK53" s="16"/>
      <c r="AL53" s="16"/>
    </row>
    <row r="54" spans="37:38" customFormat="1" ht="14.4" x14ac:dyDescent="0.3">
      <c r="AK54" s="16"/>
      <c r="AL54" s="16"/>
    </row>
    <row r="55" spans="37:38" customFormat="1" ht="14.4" x14ac:dyDescent="0.3">
      <c r="AK55" s="16"/>
      <c r="AL55" s="16"/>
    </row>
    <row r="56" spans="37:38" customFormat="1" ht="14.4" x14ac:dyDescent="0.3">
      <c r="AK56" s="16"/>
      <c r="AL56" s="16"/>
    </row>
    <row r="57" spans="37:38" customFormat="1" ht="14.4" x14ac:dyDescent="0.3">
      <c r="AK57" s="16"/>
      <c r="AL57" s="16"/>
    </row>
    <row r="58" spans="37:38" customFormat="1" ht="14.4" x14ac:dyDescent="0.3">
      <c r="AK58" s="16"/>
      <c r="AL58" s="16"/>
    </row>
    <row r="59" spans="37:38" customFormat="1" ht="14.4" x14ac:dyDescent="0.3">
      <c r="AK59" s="16"/>
      <c r="AL59" s="16"/>
    </row>
    <row r="60" spans="37:38" customFormat="1" ht="14.4" x14ac:dyDescent="0.3">
      <c r="AK60" s="16"/>
      <c r="AL60" s="16"/>
    </row>
    <row r="61" spans="37:38" customFormat="1" ht="14.4" x14ac:dyDescent="0.3">
      <c r="AK61" s="16"/>
      <c r="AL61" s="16"/>
    </row>
    <row r="62" spans="37:38" customFormat="1" ht="14.4" x14ac:dyDescent="0.3">
      <c r="AK62" s="16"/>
      <c r="AL62" s="16"/>
    </row>
    <row r="63" spans="37:38" customFormat="1" ht="14.4" x14ac:dyDescent="0.3">
      <c r="AK63" s="16"/>
      <c r="AL63" s="16"/>
    </row>
    <row r="64" spans="37:38" customFormat="1" ht="14.4" x14ac:dyDescent="0.3">
      <c r="AK64" s="16"/>
      <c r="AL64" s="16"/>
    </row>
    <row r="65" spans="37:38" customFormat="1" ht="14.4" x14ac:dyDescent="0.3">
      <c r="AK65" s="16"/>
      <c r="AL65" s="16"/>
    </row>
    <row r="66" spans="37:38" customFormat="1" ht="14.4" x14ac:dyDescent="0.3">
      <c r="AK66" s="16"/>
      <c r="AL66" s="16"/>
    </row>
    <row r="67" spans="37:38" customFormat="1" ht="14.4" x14ac:dyDescent="0.3">
      <c r="AK67" s="16"/>
      <c r="AL67" s="16"/>
    </row>
    <row r="68" spans="37:38" customFormat="1" ht="14.4" x14ac:dyDescent="0.3">
      <c r="AK68" s="16"/>
      <c r="AL68" s="16"/>
    </row>
    <row r="69" spans="37:38" customFormat="1" ht="14.4" x14ac:dyDescent="0.3">
      <c r="AK69" s="16"/>
      <c r="AL69" s="16"/>
    </row>
    <row r="70" spans="37:38" customFormat="1" ht="14.4" x14ac:dyDescent="0.3">
      <c r="AK70" s="16"/>
      <c r="AL70" s="16"/>
    </row>
    <row r="71" spans="37:38" customFormat="1" ht="14.4" x14ac:dyDescent="0.3">
      <c r="AK71" s="16"/>
      <c r="AL71" s="16"/>
    </row>
    <row r="72" spans="37:38" customFormat="1" ht="14.4" x14ac:dyDescent="0.3">
      <c r="AK72" s="16"/>
      <c r="AL72" s="16"/>
    </row>
    <row r="73" spans="37:38" customFormat="1" ht="14.4" x14ac:dyDescent="0.3">
      <c r="AK73" s="16"/>
      <c r="AL73" s="16"/>
    </row>
    <row r="74" spans="37:38" customFormat="1" ht="14.4" x14ac:dyDescent="0.3">
      <c r="AK74" s="16"/>
      <c r="AL74" s="16"/>
    </row>
    <row r="75" spans="37:38" customFormat="1" ht="14.4" x14ac:dyDescent="0.3">
      <c r="AK75" s="16"/>
      <c r="AL75" s="16"/>
    </row>
    <row r="76" spans="37:38" customFormat="1" ht="14.4" x14ac:dyDescent="0.3">
      <c r="AK76" s="16"/>
      <c r="AL76" s="16"/>
    </row>
    <row r="77" spans="37:38" customFormat="1" ht="14.4" x14ac:dyDescent="0.3">
      <c r="AK77" s="16"/>
      <c r="AL77" s="16"/>
    </row>
    <row r="78" spans="37:38" customFormat="1" ht="14.4" x14ac:dyDescent="0.3">
      <c r="AK78" s="16"/>
      <c r="AL78" s="16"/>
    </row>
    <row r="79" spans="37:38" customFormat="1" ht="14.4" x14ac:dyDescent="0.3">
      <c r="AK79" s="16"/>
      <c r="AL79" s="16"/>
    </row>
    <row r="80" spans="37:38" customFormat="1" ht="14.4" x14ac:dyDescent="0.3">
      <c r="AK80" s="16"/>
      <c r="AL80" s="16"/>
    </row>
    <row r="81" spans="37:38" customFormat="1" ht="14.4" x14ac:dyDescent="0.3">
      <c r="AK81" s="16"/>
      <c r="AL81" s="16"/>
    </row>
    <row r="82" spans="37:38" customFormat="1" ht="14.4" x14ac:dyDescent="0.3">
      <c r="AK82" s="16"/>
      <c r="AL82" s="16"/>
    </row>
    <row r="83" spans="37:38" customFormat="1" ht="14.4" x14ac:dyDescent="0.3">
      <c r="AK83" s="16"/>
      <c r="AL83" s="16"/>
    </row>
    <row r="84" spans="37:38" customFormat="1" ht="14.4" x14ac:dyDescent="0.3">
      <c r="AK84" s="16"/>
      <c r="AL84" s="16"/>
    </row>
    <row r="85" spans="37:38" customFormat="1" ht="14.4" x14ac:dyDescent="0.3">
      <c r="AK85" s="16"/>
      <c r="AL85" s="16"/>
    </row>
    <row r="86" spans="37:38" customFormat="1" ht="14.4" x14ac:dyDescent="0.3">
      <c r="AK86" s="16"/>
      <c r="AL86" s="16"/>
    </row>
    <row r="87" spans="37:38" customFormat="1" ht="14.4" x14ac:dyDescent="0.3">
      <c r="AK87" s="16"/>
      <c r="AL87" s="16"/>
    </row>
    <row r="88" spans="37:38" customFormat="1" ht="14.4" x14ac:dyDescent="0.3">
      <c r="AK88" s="16"/>
      <c r="AL88" s="16"/>
    </row>
    <row r="89" spans="37:38" customFormat="1" ht="14.4" x14ac:dyDescent="0.3">
      <c r="AK89" s="16"/>
      <c r="AL89" s="16"/>
    </row>
    <row r="90" spans="37:38" customFormat="1" ht="14.4" x14ac:dyDescent="0.3">
      <c r="AK90" s="16"/>
      <c r="AL90" s="16"/>
    </row>
    <row r="91" spans="37:38" customFormat="1" ht="14.4" x14ac:dyDescent="0.3">
      <c r="AK91" s="16"/>
      <c r="AL91" s="16"/>
    </row>
    <row r="92" spans="37:38" customFormat="1" ht="14.4" x14ac:dyDescent="0.3">
      <c r="AK92" s="16"/>
      <c r="AL92" s="16"/>
    </row>
    <row r="93" spans="37:38" customFormat="1" ht="14.4" x14ac:dyDescent="0.3">
      <c r="AK93" s="16"/>
      <c r="AL93" s="16"/>
    </row>
    <row r="94" spans="37:38" customFormat="1" ht="14.4" x14ac:dyDescent="0.3">
      <c r="AK94" s="16"/>
      <c r="AL94" s="16"/>
    </row>
    <row r="95" spans="37:38" customFormat="1" ht="14.4" x14ac:dyDescent="0.3">
      <c r="AK95" s="16"/>
      <c r="AL95" s="16"/>
    </row>
    <row r="96" spans="37:38" customFormat="1" ht="14.4" x14ac:dyDescent="0.3">
      <c r="AK96" s="16"/>
      <c r="AL96" s="16"/>
    </row>
    <row r="97" spans="37:38" customFormat="1" ht="14.4" x14ac:dyDescent="0.3">
      <c r="AK97" s="16"/>
      <c r="AL97" s="16"/>
    </row>
    <row r="98" spans="37:38" customFormat="1" ht="14.4" x14ac:dyDescent="0.3">
      <c r="AK98" s="16"/>
      <c r="AL98" s="16"/>
    </row>
    <row r="99" spans="37:38" customFormat="1" ht="14.4" x14ac:dyDescent="0.3">
      <c r="AK99" s="16"/>
      <c r="AL99" s="16"/>
    </row>
    <row r="100" spans="37:38" customFormat="1" ht="14.4" x14ac:dyDescent="0.3">
      <c r="AK100" s="16"/>
      <c r="AL100" s="16"/>
    </row>
    <row r="101" spans="37:38" customFormat="1" ht="14.4" x14ac:dyDescent="0.3">
      <c r="AK101" s="16"/>
      <c r="AL101" s="16"/>
    </row>
  </sheetData>
  <mergeCells count="270">
    <mergeCell ref="B4:B5"/>
    <mergeCell ref="C4:C5"/>
    <mergeCell ref="H2:L2"/>
    <mergeCell ref="D4:D5"/>
    <mergeCell ref="E4:E5"/>
    <mergeCell ref="N4:N5"/>
    <mergeCell ref="O4:O5"/>
    <mergeCell ref="P4:P5"/>
    <mergeCell ref="Q4:Q5"/>
    <mergeCell ref="R4:R5"/>
    <mergeCell ref="F4:F5"/>
    <mergeCell ref="G4:G5"/>
    <mergeCell ref="H4:H5"/>
    <mergeCell ref="I4:I5"/>
    <mergeCell ref="J4:M4"/>
    <mergeCell ref="AD4:AF4"/>
    <mergeCell ref="AG4:AG5"/>
    <mergeCell ref="AH4:AH5"/>
    <mergeCell ref="V4:AA4"/>
    <mergeCell ref="AB4:AB5"/>
    <mergeCell ref="AC7:AC9"/>
    <mergeCell ref="AD7:AD9"/>
    <mergeCell ref="U7:U9"/>
    <mergeCell ref="V7:V9"/>
    <mergeCell ref="W7:W9"/>
    <mergeCell ref="X7:X9"/>
    <mergeCell ref="Y7:Y9"/>
    <mergeCell ref="AJ4:AJ5"/>
    <mergeCell ref="B7:B9"/>
    <mergeCell ref="C7:C9"/>
    <mergeCell ref="D7:D9"/>
    <mergeCell ref="E7:E9"/>
    <mergeCell ref="F7:F9"/>
    <mergeCell ref="G7:G9"/>
    <mergeCell ref="H7:H9"/>
    <mergeCell ref="I7:I9"/>
    <mergeCell ref="N7:N9"/>
    <mergeCell ref="O7:O9"/>
    <mergeCell ref="P7:P9"/>
    <mergeCell ref="Q7:Q9"/>
    <mergeCell ref="R7:R9"/>
    <mergeCell ref="S7:S9"/>
    <mergeCell ref="T7:T9"/>
    <mergeCell ref="AC4:AC5"/>
    <mergeCell ref="AJ7:AJ9"/>
    <mergeCell ref="AH7:AH9"/>
    <mergeCell ref="AI7:AI9"/>
    <mergeCell ref="AI4:AI5"/>
    <mergeCell ref="S4:S5"/>
    <mergeCell ref="T4:T5"/>
    <mergeCell ref="U4:U5"/>
    <mergeCell ref="B10:B14"/>
    <mergeCell ref="C10:C14"/>
    <mergeCell ref="D10:D14"/>
    <mergeCell ref="E10:E14"/>
    <mergeCell ref="F10:F14"/>
    <mergeCell ref="G10:G14"/>
    <mergeCell ref="H10:H14"/>
    <mergeCell ref="I10:I14"/>
    <mergeCell ref="N10:N14"/>
    <mergeCell ref="S10:S14"/>
    <mergeCell ref="U10:U14"/>
    <mergeCell ref="AE7:AE9"/>
    <mergeCell ref="AF7:AF9"/>
    <mergeCell ref="AG7:AG9"/>
    <mergeCell ref="Z7:Z9"/>
    <mergeCell ref="AA7:AA9"/>
    <mergeCell ref="AB7:AB9"/>
    <mergeCell ref="AF10:AF14"/>
    <mergeCell ref="AG10:AG14"/>
    <mergeCell ref="O15:O20"/>
    <mergeCell ref="P15:P20"/>
    <mergeCell ref="Q15:Q20"/>
    <mergeCell ref="AA10:AA14"/>
    <mergeCell ref="AB10:AB14"/>
    <mergeCell ref="AC10:AC14"/>
    <mergeCell ref="AD10:AD14"/>
    <mergeCell ref="AE10:AE14"/>
    <mergeCell ref="V10:V14"/>
    <mergeCell ref="W10:W14"/>
    <mergeCell ref="X10:X14"/>
    <mergeCell ref="Y10:Y14"/>
    <mergeCell ref="Z10:Z14"/>
    <mergeCell ref="R15:R20"/>
    <mergeCell ref="S15:S20"/>
    <mergeCell ref="U15:U20"/>
    <mergeCell ref="V15:V20"/>
    <mergeCell ref="W15:W20"/>
    <mergeCell ref="AA15:AA20"/>
    <mergeCell ref="AB15:AB20"/>
    <mergeCell ref="O10:O14"/>
    <mergeCell ref="P10:P14"/>
    <mergeCell ref="Q10:Q14"/>
    <mergeCell ref="R10:R14"/>
    <mergeCell ref="B15:B20"/>
    <mergeCell ref="C15:C20"/>
    <mergeCell ref="D15:D20"/>
    <mergeCell ref="E15:E20"/>
    <mergeCell ref="F15:F20"/>
    <mergeCell ref="G15:G20"/>
    <mergeCell ref="H15:H20"/>
    <mergeCell ref="I15:I20"/>
    <mergeCell ref="N15:N20"/>
    <mergeCell ref="AH10:AH14"/>
    <mergeCell ref="AI10:AI14"/>
    <mergeCell ref="AJ15:AJ20"/>
    <mergeCell ref="B21:B24"/>
    <mergeCell ref="C21:C24"/>
    <mergeCell ref="D21:D24"/>
    <mergeCell ref="E21:E24"/>
    <mergeCell ref="F21:F24"/>
    <mergeCell ref="G21:G24"/>
    <mergeCell ref="H21:H24"/>
    <mergeCell ref="I21:I24"/>
    <mergeCell ref="N21:N24"/>
    <mergeCell ref="O21:O24"/>
    <mergeCell ref="P21:P24"/>
    <mergeCell ref="Q21:Q24"/>
    <mergeCell ref="R21:R24"/>
    <mergeCell ref="AC15:AC20"/>
    <mergeCell ref="AD15:AD20"/>
    <mergeCell ref="AE15:AE20"/>
    <mergeCell ref="AF15:AF20"/>
    <mergeCell ref="AG15:AG20"/>
    <mergeCell ref="X15:X20"/>
    <mergeCell ref="Y15:Y20"/>
    <mergeCell ref="Z15:Z20"/>
    <mergeCell ref="AA21:AA24"/>
    <mergeCell ref="AB21:AB24"/>
    <mergeCell ref="S21:S24"/>
    <mergeCell ref="T21:T24"/>
    <mergeCell ref="U21:U24"/>
    <mergeCell ref="V21:V24"/>
    <mergeCell ref="W21:W24"/>
    <mergeCell ref="AH15:AH20"/>
    <mergeCell ref="AI15:AI20"/>
    <mergeCell ref="AH21:AH24"/>
    <mergeCell ref="AI21:AI24"/>
    <mergeCell ref="AJ21:AJ24"/>
    <mergeCell ref="B25:B27"/>
    <mergeCell ref="C25:C27"/>
    <mergeCell ref="D25:D27"/>
    <mergeCell ref="E25:E27"/>
    <mergeCell ref="F25:F27"/>
    <mergeCell ref="G25:G27"/>
    <mergeCell ref="H25:H27"/>
    <mergeCell ref="I25:I27"/>
    <mergeCell ref="N25:N27"/>
    <mergeCell ref="O25:O27"/>
    <mergeCell ref="P25:P27"/>
    <mergeCell ref="Q25:Q27"/>
    <mergeCell ref="R25:R27"/>
    <mergeCell ref="AC21:AC24"/>
    <mergeCell ref="AD21:AD24"/>
    <mergeCell ref="AE21:AE24"/>
    <mergeCell ref="AF21:AF24"/>
    <mergeCell ref="AG21:AG24"/>
    <mergeCell ref="X21:X24"/>
    <mergeCell ref="Y21:Y24"/>
    <mergeCell ref="Z21:Z24"/>
    <mergeCell ref="AJ25:AJ27"/>
    <mergeCell ref="AH25:AH27"/>
    <mergeCell ref="B28:B30"/>
    <mergeCell ref="C28:C30"/>
    <mergeCell ref="D28:D30"/>
    <mergeCell ref="E28:E30"/>
    <mergeCell ref="F28:F30"/>
    <mergeCell ref="G28:G30"/>
    <mergeCell ref="H28:H30"/>
    <mergeCell ref="I28:I30"/>
    <mergeCell ref="N28:N30"/>
    <mergeCell ref="AI25:AI27"/>
    <mergeCell ref="S25:S27"/>
    <mergeCell ref="T25:T27"/>
    <mergeCell ref="U25:U27"/>
    <mergeCell ref="V25:V27"/>
    <mergeCell ref="W25:W27"/>
    <mergeCell ref="AH28:AH30"/>
    <mergeCell ref="AI28:AI30"/>
    <mergeCell ref="AJ28:AJ30"/>
    <mergeCell ref="AC25:AC27"/>
    <mergeCell ref="AD25:AD27"/>
    <mergeCell ref="AE25:AE27"/>
    <mergeCell ref="AF25:AF27"/>
    <mergeCell ref="AG25:AG27"/>
    <mergeCell ref="X25:X27"/>
    <mergeCell ref="Y25:Y27"/>
    <mergeCell ref="Z25:Z27"/>
    <mergeCell ref="AA25:AA27"/>
    <mergeCell ref="AB25:AB27"/>
    <mergeCell ref="AA28:AA30"/>
    <mergeCell ref="AB28:AB30"/>
    <mergeCell ref="S28:S30"/>
    <mergeCell ref="T28:T30"/>
    <mergeCell ref="U28:U30"/>
    <mergeCell ref="B31:B38"/>
    <mergeCell ref="C31:C38"/>
    <mergeCell ref="D31:D38"/>
    <mergeCell ref="E31:E38"/>
    <mergeCell ref="F31:F38"/>
    <mergeCell ref="G31:G38"/>
    <mergeCell ref="H31:H38"/>
    <mergeCell ref="I31:I38"/>
    <mergeCell ref="N31:N38"/>
    <mergeCell ref="O31:O38"/>
    <mergeCell ref="P31:P38"/>
    <mergeCell ref="Q31:Q38"/>
    <mergeCell ref="R31:R38"/>
    <mergeCell ref="AC28:AC30"/>
    <mergeCell ref="AD28:AD30"/>
    <mergeCell ref="AE28:AE30"/>
    <mergeCell ref="AF28:AF30"/>
    <mergeCell ref="AG28:AG30"/>
    <mergeCell ref="X28:X30"/>
    <mergeCell ref="Y28:Y30"/>
    <mergeCell ref="Z28:Z30"/>
    <mergeCell ref="AG31:AG38"/>
    <mergeCell ref="O28:O30"/>
    <mergeCell ref="P28:P30"/>
    <mergeCell ref="Q28:Q30"/>
    <mergeCell ref="R28:R30"/>
    <mergeCell ref="V28:V30"/>
    <mergeCell ref="W28:W30"/>
    <mergeCell ref="AH31:AH38"/>
    <mergeCell ref="Y31:Y38"/>
    <mergeCell ref="Z31:Z38"/>
    <mergeCell ref="AA31:AA38"/>
    <mergeCell ref="AB31:AB38"/>
    <mergeCell ref="AC31:AC38"/>
    <mergeCell ref="S31:S38"/>
    <mergeCell ref="U31:U38"/>
    <mergeCell ref="V31:V38"/>
    <mergeCell ref="W31:W38"/>
    <mergeCell ref="X31:X38"/>
    <mergeCell ref="T39:T44"/>
    <mergeCell ref="U39:U44"/>
    <mergeCell ref="V39:V44"/>
    <mergeCell ref="W39:W44"/>
    <mergeCell ref="X39:X44"/>
    <mergeCell ref="AI31:AI38"/>
    <mergeCell ref="AJ31:AJ38"/>
    <mergeCell ref="B39:B44"/>
    <mergeCell ref="C39:C44"/>
    <mergeCell ref="D39:D44"/>
    <mergeCell ref="E39:E44"/>
    <mergeCell ref="F39:F44"/>
    <mergeCell ref="G39:G44"/>
    <mergeCell ref="H39:H44"/>
    <mergeCell ref="I39:I44"/>
    <mergeCell ref="N39:N44"/>
    <mergeCell ref="O39:O44"/>
    <mergeCell ref="P39:P44"/>
    <mergeCell ref="Q39:Q44"/>
    <mergeCell ref="R39:R44"/>
    <mergeCell ref="S39:S44"/>
    <mergeCell ref="AD31:AD38"/>
    <mergeCell ref="AE31:AE38"/>
    <mergeCell ref="AF31:AF38"/>
    <mergeCell ref="AI39:AI44"/>
    <mergeCell ref="AJ39:AJ44"/>
    <mergeCell ref="AD39:AD44"/>
    <mergeCell ref="AE39:AE44"/>
    <mergeCell ref="AF39:AF44"/>
    <mergeCell ref="AG39:AG44"/>
    <mergeCell ref="AH39:AH44"/>
    <mergeCell ref="Y39:Y44"/>
    <mergeCell ref="Z39:Z44"/>
    <mergeCell ref="AA39:AA44"/>
    <mergeCell ref="AB39:AB44"/>
    <mergeCell ref="AC39:AC44"/>
  </mergeCell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4"/>
  <sheetViews>
    <sheetView workbookViewId="0"/>
  </sheetViews>
  <sheetFormatPr defaultRowHeight="14.4" x14ac:dyDescent="0.3"/>
  <cols>
    <col min="1" max="1" width="5" customWidth="1"/>
    <col min="2" max="2" width="21" customWidth="1"/>
    <col min="3" max="3" width="17.6640625" customWidth="1"/>
    <col min="4" max="5" width="13.6640625" customWidth="1"/>
    <col min="6" max="6" width="18.33203125" customWidth="1"/>
    <col min="7" max="7" width="50.33203125" customWidth="1"/>
    <col min="8" max="8" width="14.6640625" customWidth="1"/>
    <col min="9" max="9" width="13.6640625" customWidth="1"/>
    <col min="10" max="10" width="12.6640625" customWidth="1"/>
    <col min="11" max="14" width="10.5546875" customWidth="1"/>
    <col min="15" max="16" width="15.6640625" customWidth="1"/>
    <col min="17" max="17" width="18.5546875" customWidth="1"/>
    <col min="18" max="18" width="15.6640625" customWidth="1"/>
    <col min="19" max="21" width="14" customWidth="1"/>
    <col min="22" max="22" width="10" customWidth="1"/>
    <col min="23" max="23" width="11.33203125" customWidth="1"/>
    <col min="24" max="24" width="10" customWidth="1"/>
    <col min="25" max="25" width="11.6640625" customWidth="1"/>
    <col min="26" max="27" width="12.33203125" customWidth="1"/>
    <col min="28" max="29" width="11.33203125" customWidth="1"/>
    <col min="30" max="30" width="12.33203125" customWidth="1"/>
    <col min="31" max="33" width="11.33203125" customWidth="1"/>
    <col min="34" max="34" width="24.33203125" customWidth="1"/>
    <col min="35" max="35" width="19.44140625" customWidth="1"/>
    <col min="36" max="36" width="10.44140625" customWidth="1"/>
  </cols>
  <sheetData>
    <row r="1" spans="1:36" x14ac:dyDescent="0.3">
      <c r="A1" s="1"/>
      <c r="B1" s="88" t="s">
        <v>40</v>
      </c>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7" customHeight="1" x14ac:dyDescent="0.3">
      <c r="A3" s="1"/>
      <c r="B3" s="195" t="s">
        <v>0</v>
      </c>
      <c r="C3" s="195" t="s">
        <v>1</v>
      </c>
      <c r="D3" s="195" t="s">
        <v>28</v>
      </c>
      <c r="E3" s="195" t="s">
        <v>29</v>
      </c>
      <c r="F3" s="195" t="s">
        <v>30</v>
      </c>
      <c r="G3" s="195" t="s">
        <v>3</v>
      </c>
      <c r="H3" s="195" t="s">
        <v>4</v>
      </c>
      <c r="I3" s="195" t="s">
        <v>5</v>
      </c>
      <c r="J3" s="196" t="s">
        <v>6</v>
      </c>
      <c r="K3" s="196"/>
      <c r="L3" s="196"/>
      <c r="M3" s="196"/>
      <c r="N3" s="69" t="s">
        <v>47</v>
      </c>
      <c r="O3" s="195" t="s">
        <v>31</v>
      </c>
      <c r="P3" s="201" t="s">
        <v>42</v>
      </c>
      <c r="Q3" s="201" t="s">
        <v>32</v>
      </c>
      <c r="R3" s="201" t="s">
        <v>37</v>
      </c>
      <c r="S3" s="201" t="s">
        <v>33</v>
      </c>
      <c r="T3" s="195" t="s">
        <v>55</v>
      </c>
      <c r="U3" s="195" t="s">
        <v>57</v>
      </c>
      <c r="V3" s="196" t="s">
        <v>59</v>
      </c>
      <c r="W3" s="196"/>
      <c r="X3" s="196"/>
      <c r="Y3" s="196"/>
      <c r="Z3" s="196"/>
      <c r="AA3" s="196"/>
      <c r="AB3" s="195" t="s">
        <v>69</v>
      </c>
      <c r="AC3" s="79" t="s">
        <v>75</v>
      </c>
      <c r="AD3" s="198" t="s">
        <v>77</v>
      </c>
      <c r="AE3" s="199"/>
      <c r="AF3" s="200"/>
      <c r="AG3" s="69" t="s">
        <v>27</v>
      </c>
      <c r="AH3" s="69" t="s">
        <v>36</v>
      </c>
      <c r="AI3" s="195" t="s">
        <v>34</v>
      </c>
      <c r="AJ3" s="69" t="s">
        <v>35</v>
      </c>
    </row>
    <row r="4" spans="1:36" ht="169.2" customHeight="1" x14ac:dyDescent="0.3">
      <c r="A4" s="1"/>
      <c r="B4" s="195"/>
      <c r="C4" s="195"/>
      <c r="D4" s="195"/>
      <c r="E4" s="195"/>
      <c r="F4" s="195"/>
      <c r="G4" s="195"/>
      <c r="H4" s="195"/>
      <c r="I4" s="195"/>
      <c r="J4" s="3" t="s">
        <v>7</v>
      </c>
      <c r="K4" s="3" t="s">
        <v>8</v>
      </c>
      <c r="L4" s="3" t="s">
        <v>9</v>
      </c>
      <c r="M4" s="11" t="s">
        <v>10</v>
      </c>
      <c r="N4" s="194"/>
      <c r="O4" s="195"/>
      <c r="P4" s="201"/>
      <c r="Q4" s="201"/>
      <c r="R4" s="201"/>
      <c r="S4" s="201"/>
      <c r="T4" s="195"/>
      <c r="U4" s="195"/>
      <c r="V4" s="3" t="s">
        <v>61</v>
      </c>
      <c r="W4" s="3" t="s">
        <v>62</v>
      </c>
      <c r="X4" s="3" t="s">
        <v>15</v>
      </c>
      <c r="Y4" s="3" t="s">
        <v>63</v>
      </c>
      <c r="Z4" s="3" t="s">
        <v>60</v>
      </c>
      <c r="AA4" s="3" t="s">
        <v>25</v>
      </c>
      <c r="AB4" s="195"/>
      <c r="AC4" s="197"/>
      <c r="AD4" s="3" t="s">
        <v>16</v>
      </c>
      <c r="AE4" s="3" t="s">
        <v>17</v>
      </c>
      <c r="AF4" s="3" t="s">
        <v>26</v>
      </c>
      <c r="AG4" s="194"/>
      <c r="AH4" s="194"/>
      <c r="AI4" s="195"/>
      <c r="AJ4" s="194"/>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409.5" customHeight="1" x14ac:dyDescent="0.3">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3">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3">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3">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3">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3">
      <c r="A14" s="1"/>
      <c r="B14" s="67" t="s">
        <v>24</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100-000000000000}">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4"/>
  <sheetViews>
    <sheetView workbookViewId="0">
      <selection activeCell="D6" sqref="D6:D7"/>
    </sheetView>
  </sheetViews>
  <sheetFormatPr defaultRowHeight="14.4" x14ac:dyDescent="0.3"/>
  <cols>
    <col min="1" max="1" width="5" customWidth="1"/>
    <col min="2" max="2" width="11.5546875" customWidth="1"/>
    <col min="3" max="3" width="17.6640625" customWidth="1"/>
    <col min="4" max="5" width="13.6640625" customWidth="1"/>
    <col min="6" max="6" width="28.44140625" customWidth="1"/>
    <col min="7" max="7" width="50.33203125" customWidth="1"/>
    <col min="8" max="8" width="14.6640625" customWidth="1"/>
    <col min="9" max="9" width="13.6640625" customWidth="1"/>
    <col min="10" max="10" width="12.6640625" customWidth="1"/>
    <col min="11" max="14" width="10.5546875" customWidth="1"/>
    <col min="15" max="16" width="15.6640625" customWidth="1"/>
    <col min="17" max="17" width="18.5546875" customWidth="1"/>
    <col min="18" max="18" width="15.6640625" customWidth="1"/>
    <col min="19" max="21" width="14" customWidth="1"/>
    <col min="22" max="22" width="10" customWidth="1"/>
    <col min="23" max="23" width="11.33203125" customWidth="1"/>
    <col min="24" max="24" width="10" customWidth="1"/>
    <col min="25" max="25" width="11.6640625" customWidth="1"/>
    <col min="26" max="27" width="12.33203125" customWidth="1"/>
    <col min="28" max="29" width="11.33203125" customWidth="1"/>
    <col min="30" max="30" width="12.33203125" customWidth="1"/>
    <col min="31" max="33" width="11.33203125" customWidth="1"/>
    <col min="34" max="34" width="19.5546875" customWidth="1"/>
    <col min="35" max="35" width="19.44140625" customWidth="1"/>
    <col min="36" max="36" width="10.44140625" customWidth="1"/>
  </cols>
  <sheetData>
    <row r="1" spans="1:36" x14ac:dyDescent="0.3">
      <c r="A1" s="1"/>
      <c r="B1" s="88" t="s">
        <v>40</v>
      </c>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40.35" customHeight="1" x14ac:dyDescent="0.3">
      <c r="A3" s="1"/>
      <c r="B3" s="195" t="s">
        <v>0</v>
      </c>
      <c r="C3" s="195" t="s">
        <v>1</v>
      </c>
      <c r="D3" s="195" t="s">
        <v>28</v>
      </c>
      <c r="E3" s="195" t="s">
        <v>29</v>
      </c>
      <c r="F3" s="195" t="s">
        <v>30</v>
      </c>
      <c r="G3" s="195" t="s">
        <v>3</v>
      </c>
      <c r="H3" s="195" t="s">
        <v>4</v>
      </c>
      <c r="I3" s="195" t="s">
        <v>5</v>
      </c>
      <c r="J3" s="196" t="s">
        <v>6</v>
      </c>
      <c r="K3" s="196"/>
      <c r="L3" s="196"/>
      <c r="M3" s="196"/>
      <c r="N3" s="69" t="s">
        <v>47</v>
      </c>
      <c r="O3" s="195" t="s">
        <v>31</v>
      </c>
      <c r="P3" s="201" t="s">
        <v>42</v>
      </c>
      <c r="Q3" s="201" t="s">
        <v>32</v>
      </c>
      <c r="R3" s="201" t="s">
        <v>37</v>
      </c>
      <c r="S3" s="201" t="s">
        <v>33</v>
      </c>
      <c r="T3" s="195" t="s">
        <v>55</v>
      </c>
      <c r="U3" s="195" t="s">
        <v>57</v>
      </c>
      <c r="V3" s="196" t="s">
        <v>59</v>
      </c>
      <c r="W3" s="196"/>
      <c r="X3" s="196"/>
      <c r="Y3" s="196"/>
      <c r="Z3" s="196"/>
      <c r="AA3" s="196"/>
      <c r="AB3" s="195" t="s">
        <v>69</v>
      </c>
      <c r="AC3" s="79" t="s">
        <v>75</v>
      </c>
      <c r="AD3" s="198" t="s">
        <v>77</v>
      </c>
      <c r="AE3" s="199"/>
      <c r="AF3" s="200"/>
      <c r="AG3" s="69" t="s">
        <v>27</v>
      </c>
      <c r="AH3" s="69" t="s">
        <v>36</v>
      </c>
      <c r="AI3" s="195" t="s">
        <v>34</v>
      </c>
      <c r="AJ3" s="69" t="s">
        <v>35</v>
      </c>
    </row>
    <row r="4" spans="1:36" ht="169.2" customHeight="1" x14ac:dyDescent="0.3">
      <c r="A4" s="1"/>
      <c r="B4" s="195"/>
      <c r="C4" s="195"/>
      <c r="D4" s="195"/>
      <c r="E4" s="195"/>
      <c r="F4" s="195"/>
      <c r="G4" s="195"/>
      <c r="H4" s="195"/>
      <c r="I4" s="195"/>
      <c r="J4" s="3" t="s">
        <v>7</v>
      </c>
      <c r="K4" s="3" t="s">
        <v>8</v>
      </c>
      <c r="L4" s="3" t="s">
        <v>9</v>
      </c>
      <c r="M4" s="11" t="s">
        <v>10</v>
      </c>
      <c r="N4" s="194"/>
      <c r="O4" s="195"/>
      <c r="P4" s="201"/>
      <c r="Q4" s="201"/>
      <c r="R4" s="201"/>
      <c r="S4" s="201"/>
      <c r="T4" s="195"/>
      <c r="U4" s="195"/>
      <c r="V4" s="3" t="s">
        <v>61</v>
      </c>
      <c r="W4" s="3" t="s">
        <v>62</v>
      </c>
      <c r="X4" s="3" t="s">
        <v>15</v>
      </c>
      <c r="Y4" s="3" t="s">
        <v>63</v>
      </c>
      <c r="Z4" s="3" t="s">
        <v>60</v>
      </c>
      <c r="AA4" s="3" t="s">
        <v>25</v>
      </c>
      <c r="AB4" s="195"/>
      <c r="AC4" s="197"/>
      <c r="AD4" s="3" t="s">
        <v>16</v>
      </c>
      <c r="AE4" s="3" t="s">
        <v>17</v>
      </c>
      <c r="AF4" s="3" t="s">
        <v>26</v>
      </c>
      <c r="AG4" s="194"/>
      <c r="AH4" s="194"/>
      <c r="AI4" s="195"/>
      <c r="AJ4" s="194"/>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16" customFormat="1" ht="78" customHeight="1" x14ac:dyDescent="0.3">
      <c r="A6" s="44"/>
      <c r="B6" s="202" t="s">
        <v>173</v>
      </c>
      <c r="C6" s="202" t="s">
        <v>181</v>
      </c>
      <c r="D6" s="202" t="s">
        <v>186</v>
      </c>
      <c r="E6" s="202" t="s">
        <v>167</v>
      </c>
      <c r="F6" s="202" t="s">
        <v>185</v>
      </c>
      <c r="G6" s="202" t="s">
        <v>168</v>
      </c>
      <c r="H6" s="202" t="s">
        <v>169</v>
      </c>
      <c r="I6" s="202" t="s">
        <v>89</v>
      </c>
      <c r="J6" s="45" t="s">
        <v>170</v>
      </c>
      <c r="K6" s="45" t="s">
        <v>171</v>
      </c>
      <c r="L6" s="45" t="s">
        <v>172</v>
      </c>
      <c r="M6" s="45">
        <v>1</v>
      </c>
      <c r="N6" s="202" t="s">
        <v>180</v>
      </c>
      <c r="O6" s="202" t="s">
        <v>174</v>
      </c>
      <c r="P6" s="204" t="s">
        <v>175</v>
      </c>
      <c r="Q6" s="204" t="s">
        <v>96</v>
      </c>
      <c r="R6" s="204" t="s">
        <v>97</v>
      </c>
      <c r="S6" s="204" t="s">
        <v>179</v>
      </c>
      <c r="T6" s="205">
        <v>312500</v>
      </c>
      <c r="U6" s="205">
        <v>312500</v>
      </c>
      <c r="V6" s="205">
        <v>312500</v>
      </c>
      <c r="W6" s="209"/>
      <c r="X6" s="209"/>
      <c r="Y6" s="209"/>
      <c r="Z6" s="209"/>
      <c r="AA6" s="210"/>
      <c r="AB6" s="205">
        <v>55148</v>
      </c>
      <c r="AC6" s="206" t="s">
        <v>182</v>
      </c>
      <c r="AD6" s="206"/>
      <c r="AE6" s="206"/>
      <c r="AF6" s="208">
        <v>312500</v>
      </c>
      <c r="AG6" s="206"/>
      <c r="AH6" s="207" t="s">
        <v>183</v>
      </c>
      <c r="AI6" s="207" t="s">
        <v>184</v>
      </c>
      <c r="AJ6" s="206"/>
    </row>
    <row r="7" spans="1:36" s="16" customFormat="1" ht="79.95" customHeight="1" x14ac:dyDescent="0.3">
      <c r="A7" s="44"/>
      <c r="B7" s="203"/>
      <c r="C7" s="203"/>
      <c r="D7" s="203"/>
      <c r="E7" s="203"/>
      <c r="F7" s="203"/>
      <c r="G7" s="203"/>
      <c r="H7" s="203"/>
      <c r="I7" s="203"/>
      <c r="J7" s="43" t="s">
        <v>176</v>
      </c>
      <c r="K7" s="43" t="s">
        <v>177</v>
      </c>
      <c r="L7" s="43" t="s">
        <v>178</v>
      </c>
      <c r="M7" s="43">
        <v>1</v>
      </c>
      <c r="N7" s="203"/>
      <c r="O7" s="203"/>
      <c r="P7" s="203"/>
      <c r="Q7" s="203"/>
      <c r="R7" s="203"/>
      <c r="S7" s="203"/>
      <c r="T7" s="203"/>
      <c r="U7" s="203"/>
      <c r="V7" s="203"/>
      <c r="W7" s="203"/>
      <c r="X7" s="203"/>
      <c r="Y7" s="203"/>
      <c r="Z7" s="203"/>
      <c r="AA7" s="203"/>
      <c r="AB7" s="203"/>
      <c r="AC7" s="203"/>
      <c r="AD7" s="203"/>
      <c r="AE7" s="203"/>
      <c r="AF7" s="203"/>
      <c r="AG7" s="203"/>
      <c r="AH7" s="203"/>
      <c r="AI7" s="203"/>
      <c r="AJ7" s="203"/>
    </row>
    <row r="8" spans="1:36" x14ac:dyDescent="0.3">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3">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3">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3">
      <c r="A14" s="1"/>
      <c r="B14" s="67" t="s">
        <v>24</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row>
  </sheetData>
  <mergeCells count="58">
    <mergeCell ref="Z6:Z7"/>
    <mergeCell ref="Y6:Y7"/>
    <mergeCell ref="X6:X7"/>
    <mergeCell ref="W6:W7"/>
    <mergeCell ref="AE6:AE7"/>
    <mergeCell ref="AD6:AD7"/>
    <mergeCell ref="AC6:AC7"/>
    <mergeCell ref="AB6:AB7"/>
    <mergeCell ref="AA6:AA7"/>
    <mergeCell ref="AJ6:AJ7"/>
    <mergeCell ref="AI6:AI7"/>
    <mergeCell ref="AH6:AH7"/>
    <mergeCell ref="AG6:AG7"/>
    <mergeCell ref="AF6:AF7"/>
    <mergeCell ref="R6:R7"/>
    <mergeCell ref="S6:S7"/>
    <mergeCell ref="T6:T7"/>
    <mergeCell ref="U6:U7"/>
    <mergeCell ref="V6:V7"/>
    <mergeCell ref="I6:I7"/>
    <mergeCell ref="N6:N7"/>
    <mergeCell ref="O6:O7"/>
    <mergeCell ref="P6:P7"/>
    <mergeCell ref="Q6:Q7"/>
    <mergeCell ref="D6:D7"/>
    <mergeCell ref="E6:E7"/>
    <mergeCell ref="F6:F7"/>
    <mergeCell ref="G6:G7"/>
    <mergeCell ref="H6:H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 ref="B6:B7"/>
    <mergeCell ref="C6:C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4"/>
  <sheetViews>
    <sheetView topLeftCell="J1" workbookViewId="0">
      <selection activeCell="U6" sqref="U6"/>
    </sheetView>
  </sheetViews>
  <sheetFormatPr defaultRowHeight="14.4" x14ac:dyDescent="0.3"/>
  <cols>
    <col min="1" max="1" width="5" customWidth="1"/>
    <col min="2" max="2" width="21" customWidth="1"/>
    <col min="3" max="3" width="17.6640625" customWidth="1"/>
    <col min="4" max="5" width="13.6640625" customWidth="1"/>
    <col min="6" max="6" width="18.33203125" customWidth="1"/>
    <col min="7" max="7" width="50.33203125" customWidth="1"/>
    <col min="8" max="8" width="14.6640625" customWidth="1"/>
    <col min="9" max="9" width="13.6640625" customWidth="1"/>
    <col min="10" max="10" width="12.6640625" customWidth="1"/>
    <col min="11" max="14" width="10.5546875" customWidth="1"/>
    <col min="15" max="16" width="15.6640625" customWidth="1"/>
    <col min="17" max="17" width="18.5546875" customWidth="1"/>
    <col min="18" max="18" width="15.6640625" customWidth="1"/>
    <col min="19" max="21" width="14" customWidth="1"/>
    <col min="22" max="22" width="10" customWidth="1"/>
    <col min="23" max="23" width="11.33203125" customWidth="1"/>
    <col min="24" max="24" width="10" customWidth="1"/>
    <col min="25" max="25" width="11.6640625" customWidth="1"/>
    <col min="26" max="27" width="12.33203125" customWidth="1"/>
    <col min="28" max="29" width="11.33203125" customWidth="1"/>
    <col min="30" max="30" width="12.33203125" customWidth="1"/>
    <col min="31" max="33" width="11.33203125" customWidth="1"/>
    <col min="34" max="34" width="24.33203125" customWidth="1"/>
    <col min="35" max="35" width="19.44140625" customWidth="1"/>
    <col min="36" max="36" width="10.44140625" customWidth="1"/>
  </cols>
  <sheetData>
    <row r="1" spans="1:36" x14ac:dyDescent="0.3">
      <c r="A1" s="1"/>
      <c r="B1" s="88" t="s">
        <v>40</v>
      </c>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7" customHeight="1" x14ac:dyDescent="0.3">
      <c r="A3" s="1"/>
      <c r="B3" s="195" t="s">
        <v>0</v>
      </c>
      <c r="C3" s="195" t="s">
        <v>1</v>
      </c>
      <c r="D3" s="195" t="s">
        <v>28</v>
      </c>
      <c r="E3" s="195" t="s">
        <v>29</v>
      </c>
      <c r="F3" s="195" t="s">
        <v>30</v>
      </c>
      <c r="G3" s="195" t="s">
        <v>3</v>
      </c>
      <c r="H3" s="195" t="s">
        <v>4</v>
      </c>
      <c r="I3" s="195" t="s">
        <v>5</v>
      </c>
      <c r="J3" s="196" t="s">
        <v>6</v>
      </c>
      <c r="K3" s="196"/>
      <c r="L3" s="196"/>
      <c r="M3" s="196"/>
      <c r="N3" s="69" t="s">
        <v>47</v>
      </c>
      <c r="O3" s="195" t="s">
        <v>31</v>
      </c>
      <c r="P3" s="201" t="s">
        <v>42</v>
      </c>
      <c r="Q3" s="201" t="s">
        <v>32</v>
      </c>
      <c r="R3" s="201" t="s">
        <v>37</v>
      </c>
      <c r="S3" s="201" t="s">
        <v>33</v>
      </c>
      <c r="T3" s="195" t="s">
        <v>55</v>
      </c>
      <c r="U3" s="195" t="s">
        <v>57</v>
      </c>
      <c r="V3" s="196" t="s">
        <v>59</v>
      </c>
      <c r="W3" s="196"/>
      <c r="X3" s="196"/>
      <c r="Y3" s="196"/>
      <c r="Z3" s="196"/>
      <c r="AA3" s="196"/>
      <c r="AB3" s="195" t="s">
        <v>69</v>
      </c>
      <c r="AC3" s="79" t="s">
        <v>75</v>
      </c>
      <c r="AD3" s="198" t="s">
        <v>77</v>
      </c>
      <c r="AE3" s="199"/>
      <c r="AF3" s="200"/>
      <c r="AG3" s="69" t="s">
        <v>27</v>
      </c>
      <c r="AH3" s="69" t="s">
        <v>36</v>
      </c>
      <c r="AI3" s="195" t="s">
        <v>34</v>
      </c>
      <c r="AJ3" s="69" t="s">
        <v>35</v>
      </c>
    </row>
    <row r="4" spans="1:36" ht="169.2" customHeight="1" x14ac:dyDescent="0.3">
      <c r="A4" s="1"/>
      <c r="B4" s="195"/>
      <c r="C4" s="195"/>
      <c r="D4" s="195"/>
      <c r="E4" s="195"/>
      <c r="F4" s="195"/>
      <c r="G4" s="195"/>
      <c r="H4" s="195"/>
      <c r="I4" s="195"/>
      <c r="J4" s="3" t="s">
        <v>7</v>
      </c>
      <c r="K4" s="3" t="s">
        <v>8</v>
      </c>
      <c r="L4" s="3" t="s">
        <v>9</v>
      </c>
      <c r="M4" s="11" t="s">
        <v>10</v>
      </c>
      <c r="N4" s="194"/>
      <c r="O4" s="195"/>
      <c r="P4" s="201"/>
      <c r="Q4" s="201"/>
      <c r="R4" s="201"/>
      <c r="S4" s="201"/>
      <c r="T4" s="195"/>
      <c r="U4" s="195"/>
      <c r="V4" s="3" t="s">
        <v>61</v>
      </c>
      <c r="W4" s="3" t="s">
        <v>62</v>
      </c>
      <c r="X4" s="3" t="s">
        <v>15</v>
      </c>
      <c r="Y4" s="3" t="s">
        <v>63</v>
      </c>
      <c r="Z4" s="3" t="s">
        <v>60</v>
      </c>
      <c r="AA4" s="3" t="s">
        <v>25</v>
      </c>
      <c r="AB4" s="195"/>
      <c r="AC4" s="197"/>
      <c r="AD4" s="3" t="s">
        <v>16</v>
      </c>
      <c r="AE4" s="3" t="s">
        <v>17</v>
      </c>
      <c r="AF4" s="3" t="s">
        <v>26</v>
      </c>
      <c r="AG4" s="194"/>
      <c r="AH4" s="194"/>
      <c r="AI4" s="195"/>
      <c r="AJ4" s="194"/>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409.5" customHeight="1" x14ac:dyDescent="0.3">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3">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3">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3">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3">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3">
      <c r="A14" s="1"/>
      <c r="B14" s="67" t="s">
        <v>24</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300-000000000000}">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54"/>
  <sheetViews>
    <sheetView tabSelected="1" topLeftCell="A40" zoomScale="70" zoomScaleNormal="70" workbookViewId="0">
      <selection activeCell="J62" sqref="J62"/>
    </sheetView>
  </sheetViews>
  <sheetFormatPr defaultRowHeight="14.4" x14ac:dyDescent="0.3"/>
  <cols>
    <col min="1" max="1" width="5" customWidth="1"/>
    <col min="2" max="2" width="16.44140625" customWidth="1"/>
    <col min="3" max="3" width="20.5546875" customWidth="1"/>
    <col min="4" max="4" width="13.6640625" customWidth="1"/>
    <col min="5" max="6" width="18.33203125" customWidth="1"/>
    <col min="7" max="7" width="50.33203125" customWidth="1"/>
    <col min="8" max="8" width="10.33203125" customWidth="1"/>
    <col min="9" max="9" width="10" customWidth="1"/>
    <col min="10" max="10" width="37" customWidth="1"/>
    <col min="11" max="14" width="10.5546875" customWidth="1"/>
    <col min="15" max="16" width="15.6640625" customWidth="1"/>
    <col min="17" max="17" width="18.5546875" customWidth="1"/>
    <col min="18" max="18" width="15.6640625" customWidth="1"/>
    <col min="19" max="21" width="14" customWidth="1"/>
    <col min="22" max="22" width="12.33203125" customWidth="1"/>
    <col min="23" max="23" width="11.33203125" customWidth="1"/>
    <col min="24" max="24" width="10" customWidth="1"/>
    <col min="25" max="25" width="11.6640625" customWidth="1"/>
    <col min="26" max="27" width="12.33203125" customWidth="1"/>
    <col min="28" max="28" width="13" customWidth="1"/>
    <col min="29" max="29" width="11.33203125" customWidth="1"/>
    <col min="30" max="31" width="12.33203125" customWidth="1"/>
    <col min="32" max="33" width="11.33203125" customWidth="1"/>
    <col min="34" max="34" width="24.33203125" customWidth="1"/>
    <col min="35" max="35" width="19.44140625" customWidth="1"/>
    <col min="36" max="36" width="11" customWidth="1"/>
  </cols>
  <sheetData>
    <row r="1" spans="1:36" x14ac:dyDescent="0.3">
      <c r="A1" s="1"/>
      <c r="B1" s="88" t="s">
        <v>40</v>
      </c>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1"/>
    </row>
    <row r="2" spans="1:36" ht="15" thickBot="1"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39.6" customHeight="1" x14ac:dyDescent="0.3">
      <c r="A3" s="1"/>
      <c r="B3" s="89" t="s">
        <v>0</v>
      </c>
      <c r="C3" s="68" t="s">
        <v>1</v>
      </c>
      <c r="D3" s="68" t="s">
        <v>28</v>
      </c>
      <c r="E3" s="68" t="s">
        <v>29</v>
      </c>
      <c r="F3" s="68" t="s">
        <v>30</v>
      </c>
      <c r="G3" s="68" t="s">
        <v>3</v>
      </c>
      <c r="H3" s="68" t="s">
        <v>4</v>
      </c>
      <c r="I3" s="68" t="s">
        <v>5</v>
      </c>
      <c r="J3" s="70" t="s">
        <v>6</v>
      </c>
      <c r="K3" s="70"/>
      <c r="L3" s="70"/>
      <c r="M3" s="70"/>
      <c r="N3" s="76" t="s">
        <v>47</v>
      </c>
      <c r="O3" s="68" t="s">
        <v>31</v>
      </c>
      <c r="P3" s="78" t="s">
        <v>42</v>
      </c>
      <c r="Q3" s="78" t="s">
        <v>32</v>
      </c>
      <c r="R3" s="78" t="s">
        <v>37</v>
      </c>
      <c r="S3" s="78" t="s">
        <v>33</v>
      </c>
      <c r="T3" s="68" t="s">
        <v>55</v>
      </c>
      <c r="U3" s="68" t="s">
        <v>57</v>
      </c>
      <c r="V3" s="70" t="s">
        <v>59</v>
      </c>
      <c r="W3" s="70"/>
      <c r="X3" s="70"/>
      <c r="Y3" s="70"/>
      <c r="Z3" s="70"/>
      <c r="AA3" s="70"/>
      <c r="AB3" s="68" t="s">
        <v>69</v>
      </c>
      <c r="AC3" s="71" t="s">
        <v>75</v>
      </c>
      <c r="AD3" s="73" t="s">
        <v>77</v>
      </c>
      <c r="AE3" s="74"/>
      <c r="AF3" s="75"/>
      <c r="AG3" s="76" t="s">
        <v>27</v>
      </c>
      <c r="AH3" s="76" t="s">
        <v>36</v>
      </c>
      <c r="AI3" s="68" t="s">
        <v>34</v>
      </c>
      <c r="AJ3" s="65" t="s">
        <v>35</v>
      </c>
    </row>
    <row r="4" spans="1:36" ht="138.6" customHeight="1" thickBot="1" x14ac:dyDescent="0.35">
      <c r="A4" s="1"/>
      <c r="B4" s="90"/>
      <c r="C4" s="69"/>
      <c r="D4" s="69"/>
      <c r="E4" s="69"/>
      <c r="F4" s="69"/>
      <c r="G4" s="69"/>
      <c r="H4" s="69"/>
      <c r="I4" s="69"/>
      <c r="J4" s="50" t="s">
        <v>7</v>
      </c>
      <c r="K4" s="50" t="s">
        <v>8</v>
      </c>
      <c r="L4" s="50" t="s">
        <v>9</v>
      </c>
      <c r="M4" s="51" t="s">
        <v>10</v>
      </c>
      <c r="N4" s="77"/>
      <c r="O4" s="69"/>
      <c r="P4" s="79"/>
      <c r="Q4" s="79"/>
      <c r="R4" s="79"/>
      <c r="S4" s="79"/>
      <c r="T4" s="69"/>
      <c r="U4" s="69"/>
      <c r="V4" s="50" t="s">
        <v>61</v>
      </c>
      <c r="W4" s="50" t="s">
        <v>62</v>
      </c>
      <c r="X4" s="50" t="s">
        <v>15</v>
      </c>
      <c r="Y4" s="50" t="s">
        <v>63</v>
      </c>
      <c r="Z4" s="50" t="s">
        <v>60</v>
      </c>
      <c r="AA4" s="50" t="s">
        <v>25</v>
      </c>
      <c r="AB4" s="69"/>
      <c r="AC4" s="72"/>
      <c r="AD4" s="50" t="s">
        <v>16</v>
      </c>
      <c r="AE4" s="50" t="s">
        <v>17</v>
      </c>
      <c r="AF4" s="50" t="s">
        <v>26</v>
      </c>
      <c r="AG4" s="77"/>
      <c r="AH4" s="77"/>
      <c r="AI4" s="69"/>
      <c r="AJ4" s="66"/>
    </row>
    <row r="5" spans="1:36" ht="15" thickBot="1" x14ac:dyDescent="0.35">
      <c r="A5" s="1"/>
      <c r="B5" s="52">
        <v>1</v>
      </c>
      <c r="C5" s="53">
        <v>2</v>
      </c>
      <c r="D5" s="53">
        <v>3</v>
      </c>
      <c r="E5" s="53">
        <v>4</v>
      </c>
      <c r="F5" s="53">
        <v>5</v>
      </c>
      <c r="G5" s="53">
        <v>6</v>
      </c>
      <c r="H5" s="53">
        <v>7</v>
      </c>
      <c r="I5" s="53">
        <v>8</v>
      </c>
      <c r="J5" s="53">
        <v>9</v>
      </c>
      <c r="K5" s="53">
        <v>10</v>
      </c>
      <c r="L5" s="53">
        <v>11</v>
      </c>
      <c r="M5" s="53">
        <v>12</v>
      </c>
      <c r="N5" s="53">
        <v>13</v>
      </c>
      <c r="O5" s="53">
        <v>14</v>
      </c>
      <c r="P5" s="53">
        <v>15</v>
      </c>
      <c r="Q5" s="53">
        <v>16</v>
      </c>
      <c r="R5" s="53">
        <v>17</v>
      </c>
      <c r="S5" s="54">
        <v>18</v>
      </c>
      <c r="T5" s="53">
        <v>19</v>
      </c>
      <c r="U5" s="53">
        <v>20</v>
      </c>
      <c r="V5" s="53">
        <v>21</v>
      </c>
      <c r="W5" s="53">
        <v>22</v>
      </c>
      <c r="X5" s="53">
        <v>23</v>
      </c>
      <c r="Y5" s="53">
        <v>24</v>
      </c>
      <c r="Z5" s="53">
        <v>25</v>
      </c>
      <c r="AA5" s="53">
        <v>26</v>
      </c>
      <c r="AB5" s="53">
        <v>27</v>
      </c>
      <c r="AC5" s="53">
        <v>28</v>
      </c>
      <c r="AD5" s="53">
        <v>29</v>
      </c>
      <c r="AE5" s="53">
        <v>30</v>
      </c>
      <c r="AF5" s="53">
        <v>31</v>
      </c>
      <c r="AG5" s="53">
        <v>32</v>
      </c>
      <c r="AH5" s="53">
        <v>33</v>
      </c>
      <c r="AI5" s="53">
        <v>34</v>
      </c>
      <c r="AJ5" s="55">
        <v>35</v>
      </c>
    </row>
    <row r="6" spans="1:36" s="47" customFormat="1" ht="47.7" customHeight="1" x14ac:dyDescent="0.3">
      <c r="A6" s="46"/>
      <c r="B6" s="82" t="s">
        <v>193</v>
      </c>
      <c r="C6" s="80" t="s">
        <v>194</v>
      </c>
      <c r="D6" s="80" t="s">
        <v>195</v>
      </c>
      <c r="E6" s="80" t="s">
        <v>187</v>
      </c>
      <c r="F6" s="80" t="s">
        <v>196</v>
      </c>
      <c r="G6" s="80" t="s">
        <v>188</v>
      </c>
      <c r="H6" s="80" t="s">
        <v>89</v>
      </c>
      <c r="I6" s="80" t="s">
        <v>89</v>
      </c>
      <c r="J6" s="59" t="s">
        <v>197</v>
      </c>
      <c r="K6" s="59" t="s">
        <v>198</v>
      </c>
      <c r="L6" s="59" t="s">
        <v>199</v>
      </c>
      <c r="M6" s="58">
        <v>15</v>
      </c>
      <c r="N6" s="93" t="s">
        <v>180</v>
      </c>
      <c r="O6" s="93" t="s">
        <v>139</v>
      </c>
      <c r="P6" s="91" t="s">
        <v>190</v>
      </c>
      <c r="Q6" s="91" t="s">
        <v>191</v>
      </c>
      <c r="R6" s="91" t="s">
        <v>97</v>
      </c>
      <c r="S6" s="91" t="s">
        <v>179</v>
      </c>
      <c r="T6" s="86">
        <f>U6</f>
        <v>200000</v>
      </c>
      <c r="U6" s="84">
        <f>V6</f>
        <v>200000</v>
      </c>
      <c r="V6" s="95">
        <v>200000</v>
      </c>
      <c r="W6" s="95">
        <v>0</v>
      </c>
      <c r="X6" s="95">
        <v>0</v>
      </c>
      <c r="Y6" s="95">
        <v>0</v>
      </c>
      <c r="Z6" s="95">
        <v>0</v>
      </c>
      <c r="AA6" s="97">
        <v>0</v>
      </c>
      <c r="AB6" s="95">
        <v>35294.120000000003</v>
      </c>
      <c r="AC6" s="99" t="s">
        <v>99</v>
      </c>
      <c r="AD6" s="97">
        <v>0</v>
      </c>
      <c r="AE6" s="99">
        <f>V6</f>
        <v>200000</v>
      </c>
      <c r="AF6" s="97">
        <v>0</v>
      </c>
      <c r="AG6" s="97"/>
      <c r="AH6" s="103" t="s">
        <v>203</v>
      </c>
      <c r="AI6" s="103" t="s">
        <v>217</v>
      </c>
      <c r="AJ6" s="101">
        <v>45545</v>
      </c>
    </row>
    <row r="7" spans="1:36" s="47" customFormat="1" ht="47.7" customHeight="1" thickBot="1" x14ac:dyDescent="0.35">
      <c r="A7" s="46"/>
      <c r="B7" s="83"/>
      <c r="C7" s="81"/>
      <c r="D7" s="81"/>
      <c r="E7" s="81"/>
      <c r="F7" s="81"/>
      <c r="G7" s="81"/>
      <c r="H7" s="81"/>
      <c r="I7" s="81"/>
      <c r="J7" s="60" t="s">
        <v>200</v>
      </c>
      <c r="K7" s="60" t="s">
        <v>201</v>
      </c>
      <c r="L7" s="60" t="s">
        <v>202</v>
      </c>
      <c r="M7" s="57">
        <v>17</v>
      </c>
      <c r="N7" s="94"/>
      <c r="O7" s="94"/>
      <c r="P7" s="92"/>
      <c r="Q7" s="92"/>
      <c r="R7" s="92"/>
      <c r="S7" s="92"/>
      <c r="T7" s="87"/>
      <c r="U7" s="85"/>
      <c r="V7" s="96"/>
      <c r="W7" s="96"/>
      <c r="X7" s="96"/>
      <c r="Y7" s="96"/>
      <c r="Z7" s="96"/>
      <c r="AA7" s="98"/>
      <c r="AB7" s="96"/>
      <c r="AC7" s="100"/>
      <c r="AD7" s="98"/>
      <c r="AE7" s="100"/>
      <c r="AF7" s="98"/>
      <c r="AG7" s="98"/>
      <c r="AH7" s="104"/>
      <c r="AI7" s="104"/>
      <c r="AJ7" s="102"/>
    </row>
    <row r="8" spans="1:36" s="47" customFormat="1" ht="47.7" customHeight="1" x14ac:dyDescent="0.3">
      <c r="A8" s="46"/>
      <c r="B8" s="107" t="s">
        <v>205</v>
      </c>
      <c r="C8" s="93" t="s">
        <v>208</v>
      </c>
      <c r="D8" s="93" t="s">
        <v>195</v>
      </c>
      <c r="E8" s="93" t="s">
        <v>187</v>
      </c>
      <c r="F8" s="93" t="s">
        <v>206</v>
      </c>
      <c r="G8" s="93" t="s">
        <v>188</v>
      </c>
      <c r="H8" s="80" t="s">
        <v>89</v>
      </c>
      <c r="I8" s="80" t="s">
        <v>89</v>
      </c>
      <c r="J8" s="59" t="s">
        <v>197</v>
      </c>
      <c r="K8" s="59" t="s">
        <v>198</v>
      </c>
      <c r="L8" s="59" t="s">
        <v>199</v>
      </c>
      <c r="M8" s="58">
        <v>36</v>
      </c>
      <c r="N8" s="93" t="s">
        <v>180</v>
      </c>
      <c r="O8" s="93" t="s">
        <v>192</v>
      </c>
      <c r="P8" s="91" t="s">
        <v>190</v>
      </c>
      <c r="Q8" s="91" t="s">
        <v>191</v>
      </c>
      <c r="R8" s="91" t="s">
        <v>97</v>
      </c>
      <c r="S8" s="91" t="s">
        <v>179</v>
      </c>
      <c r="T8" s="86">
        <f>U8</f>
        <v>1900000</v>
      </c>
      <c r="U8" s="84">
        <f>V8</f>
        <v>1900000</v>
      </c>
      <c r="V8" s="84">
        <v>1900000</v>
      </c>
      <c r="W8" s="84">
        <v>0</v>
      </c>
      <c r="X8" s="84">
        <v>0</v>
      </c>
      <c r="Y8" s="84">
        <v>0</v>
      </c>
      <c r="Z8" s="84">
        <v>0</v>
      </c>
      <c r="AA8" s="99">
        <v>0</v>
      </c>
      <c r="AB8" s="84">
        <v>335295</v>
      </c>
      <c r="AC8" s="99" t="s">
        <v>99</v>
      </c>
      <c r="AD8" s="99">
        <v>0</v>
      </c>
      <c r="AE8" s="99">
        <f>V8</f>
        <v>1900000</v>
      </c>
      <c r="AF8" s="99">
        <v>0</v>
      </c>
      <c r="AG8" s="99"/>
      <c r="AH8" s="105" t="s">
        <v>203</v>
      </c>
      <c r="AI8" s="105" t="s">
        <v>217</v>
      </c>
      <c r="AJ8" s="101">
        <v>45545</v>
      </c>
    </row>
    <row r="9" spans="1:36" s="47" customFormat="1" ht="47.7" customHeight="1" thickBot="1" x14ac:dyDescent="0.35">
      <c r="A9" s="46"/>
      <c r="B9" s="108"/>
      <c r="C9" s="94"/>
      <c r="D9" s="94"/>
      <c r="E9" s="94"/>
      <c r="F9" s="94"/>
      <c r="G9" s="94"/>
      <c r="H9" s="81"/>
      <c r="I9" s="81"/>
      <c r="J9" s="60" t="s">
        <v>200</v>
      </c>
      <c r="K9" s="60" t="s">
        <v>201</v>
      </c>
      <c r="L9" s="60" t="s">
        <v>202</v>
      </c>
      <c r="M9" s="57">
        <v>36</v>
      </c>
      <c r="N9" s="94"/>
      <c r="O9" s="94"/>
      <c r="P9" s="92"/>
      <c r="Q9" s="92"/>
      <c r="R9" s="92"/>
      <c r="S9" s="92"/>
      <c r="T9" s="87"/>
      <c r="U9" s="85"/>
      <c r="V9" s="85"/>
      <c r="W9" s="85"/>
      <c r="X9" s="85"/>
      <c r="Y9" s="85"/>
      <c r="Z9" s="85"/>
      <c r="AA9" s="100"/>
      <c r="AB9" s="85"/>
      <c r="AC9" s="100"/>
      <c r="AD9" s="100"/>
      <c r="AE9" s="100"/>
      <c r="AF9" s="100"/>
      <c r="AG9" s="100"/>
      <c r="AH9" s="106"/>
      <c r="AI9" s="106"/>
      <c r="AJ9" s="102"/>
    </row>
    <row r="10" spans="1:36" s="47" customFormat="1" ht="47.7" customHeight="1" x14ac:dyDescent="0.3">
      <c r="A10" s="46"/>
      <c r="B10" s="107" t="s">
        <v>207</v>
      </c>
      <c r="C10" s="93" t="s">
        <v>209</v>
      </c>
      <c r="D10" s="93" t="s">
        <v>195</v>
      </c>
      <c r="E10" s="93" t="s">
        <v>187</v>
      </c>
      <c r="F10" s="93" t="s">
        <v>210</v>
      </c>
      <c r="G10" s="93" t="s">
        <v>188</v>
      </c>
      <c r="H10" s="93" t="s">
        <v>89</v>
      </c>
      <c r="I10" s="93" t="s">
        <v>89</v>
      </c>
      <c r="J10" s="59" t="s">
        <v>197</v>
      </c>
      <c r="K10" s="59" t="s">
        <v>198</v>
      </c>
      <c r="L10" s="59" t="s">
        <v>199</v>
      </c>
      <c r="M10" s="58">
        <v>28</v>
      </c>
      <c r="N10" s="93" t="s">
        <v>180</v>
      </c>
      <c r="O10" s="93" t="s">
        <v>114</v>
      </c>
      <c r="P10" s="91" t="s">
        <v>190</v>
      </c>
      <c r="Q10" s="91" t="s">
        <v>191</v>
      </c>
      <c r="R10" s="91" t="s">
        <v>97</v>
      </c>
      <c r="S10" s="91" t="s">
        <v>179</v>
      </c>
      <c r="T10" s="86">
        <f>U10</f>
        <v>1200000</v>
      </c>
      <c r="U10" s="84">
        <f>V10</f>
        <v>1200000</v>
      </c>
      <c r="V10" s="84">
        <v>1200000</v>
      </c>
      <c r="W10" s="84">
        <v>0</v>
      </c>
      <c r="X10" s="84">
        <v>0</v>
      </c>
      <c r="Y10" s="84">
        <v>0</v>
      </c>
      <c r="Z10" s="84">
        <v>0</v>
      </c>
      <c r="AA10" s="99">
        <v>0</v>
      </c>
      <c r="AB10" s="84">
        <v>211764.11</v>
      </c>
      <c r="AC10" s="99" t="s">
        <v>99</v>
      </c>
      <c r="AD10" s="99">
        <v>0</v>
      </c>
      <c r="AE10" s="99">
        <f>V10</f>
        <v>1200000</v>
      </c>
      <c r="AF10" s="99">
        <v>0</v>
      </c>
      <c r="AG10" s="99"/>
      <c r="AH10" s="105" t="s">
        <v>217</v>
      </c>
      <c r="AI10" s="105" t="s">
        <v>218</v>
      </c>
      <c r="AJ10" s="109">
        <v>45579</v>
      </c>
    </row>
    <row r="11" spans="1:36" s="47" customFormat="1" ht="47.7" customHeight="1" thickBot="1" x14ac:dyDescent="0.35">
      <c r="A11" s="46"/>
      <c r="B11" s="108"/>
      <c r="C11" s="94"/>
      <c r="D11" s="94"/>
      <c r="E11" s="94"/>
      <c r="F11" s="94"/>
      <c r="G11" s="94"/>
      <c r="H11" s="94"/>
      <c r="I11" s="94"/>
      <c r="J11" s="60" t="s">
        <v>200</v>
      </c>
      <c r="K11" s="60" t="s">
        <v>201</v>
      </c>
      <c r="L11" s="60" t="s">
        <v>202</v>
      </c>
      <c r="M11" s="57">
        <v>18</v>
      </c>
      <c r="N11" s="94"/>
      <c r="O11" s="94"/>
      <c r="P11" s="92"/>
      <c r="Q11" s="92"/>
      <c r="R11" s="92"/>
      <c r="S11" s="92"/>
      <c r="T11" s="87"/>
      <c r="U11" s="85"/>
      <c r="V11" s="85"/>
      <c r="W11" s="85"/>
      <c r="X11" s="85"/>
      <c r="Y11" s="85"/>
      <c r="Z11" s="85"/>
      <c r="AA11" s="100"/>
      <c r="AB11" s="85"/>
      <c r="AC11" s="100"/>
      <c r="AD11" s="100"/>
      <c r="AE11" s="100"/>
      <c r="AF11" s="100"/>
      <c r="AG11" s="100"/>
      <c r="AH11" s="106"/>
      <c r="AI11" s="106"/>
      <c r="AJ11" s="110"/>
    </row>
    <row r="12" spans="1:36" s="47" customFormat="1" ht="47.7" customHeight="1" x14ac:dyDescent="0.3">
      <c r="A12" s="46"/>
      <c r="B12" s="113" t="s">
        <v>211</v>
      </c>
      <c r="C12" s="111" t="s">
        <v>212</v>
      </c>
      <c r="D12" s="111" t="s">
        <v>195</v>
      </c>
      <c r="E12" s="111" t="s">
        <v>187</v>
      </c>
      <c r="F12" s="111" t="s">
        <v>213</v>
      </c>
      <c r="G12" s="111" t="s">
        <v>188</v>
      </c>
      <c r="H12" s="111" t="s">
        <v>89</v>
      </c>
      <c r="I12" s="111" t="s">
        <v>89</v>
      </c>
      <c r="J12" s="61" t="s">
        <v>197</v>
      </c>
      <c r="K12" s="61" t="s">
        <v>198</v>
      </c>
      <c r="L12" s="61" t="s">
        <v>199</v>
      </c>
      <c r="M12" s="63">
        <v>8</v>
      </c>
      <c r="N12" s="111" t="s">
        <v>180</v>
      </c>
      <c r="O12" s="111" t="s">
        <v>166</v>
      </c>
      <c r="P12" s="116" t="s">
        <v>190</v>
      </c>
      <c r="Q12" s="116" t="s">
        <v>191</v>
      </c>
      <c r="R12" s="116" t="s">
        <v>97</v>
      </c>
      <c r="S12" s="116" t="s">
        <v>179</v>
      </c>
      <c r="T12" s="86">
        <f>U12</f>
        <v>290000</v>
      </c>
      <c r="U12" s="84">
        <f>V12</f>
        <v>290000</v>
      </c>
      <c r="V12" s="84">
        <v>290000</v>
      </c>
      <c r="W12" s="84">
        <v>0</v>
      </c>
      <c r="X12" s="84">
        <v>0</v>
      </c>
      <c r="Y12" s="84">
        <v>0</v>
      </c>
      <c r="Z12" s="84">
        <v>0</v>
      </c>
      <c r="AA12" s="99">
        <v>0</v>
      </c>
      <c r="AB12" s="84">
        <v>51200</v>
      </c>
      <c r="AC12" s="118" t="s">
        <v>99</v>
      </c>
      <c r="AD12" s="99">
        <v>0</v>
      </c>
      <c r="AE12" s="99">
        <f>V12</f>
        <v>290000</v>
      </c>
      <c r="AF12" s="99">
        <v>0</v>
      </c>
      <c r="AG12" s="118"/>
      <c r="AH12" s="111" t="s">
        <v>217</v>
      </c>
      <c r="AI12" s="111" t="s">
        <v>273</v>
      </c>
      <c r="AJ12" s="109">
        <v>45579</v>
      </c>
    </row>
    <row r="13" spans="1:36" s="47" customFormat="1" ht="47.7" customHeight="1" thickBot="1" x14ac:dyDescent="0.35">
      <c r="A13" s="46"/>
      <c r="B13" s="114"/>
      <c r="C13" s="112"/>
      <c r="D13" s="112"/>
      <c r="E13" s="112"/>
      <c r="F13" s="112"/>
      <c r="G13" s="112"/>
      <c r="H13" s="112"/>
      <c r="I13" s="112"/>
      <c r="J13" s="62" t="s">
        <v>200</v>
      </c>
      <c r="K13" s="62" t="s">
        <v>201</v>
      </c>
      <c r="L13" s="62" t="s">
        <v>202</v>
      </c>
      <c r="M13" s="64">
        <v>8</v>
      </c>
      <c r="N13" s="112"/>
      <c r="O13" s="112"/>
      <c r="P13" s="117"/>
      <c r="Q13" s="117"/>
      <c r="R13" s="117"/>
      <c r="S13" s="117"/>
      <c r="T13" s="115"/>
      <c r="U13" s="85"/>
      <c r="V13" s="85"/>
      <c r="W13" s="85"/>
      <c r="X13" s="85"/>
      <c r="Y13" s="85"/>
      <c r="Z13" s="85"/>
      <c r="AA13" s="100"/>
      <c r="AB13" s="85"/>
      <c r="AC13" s="119"/>
      <c r="AD13" s="100"/>
      <c r="AE13" s="100"/>
      <c r="AF13" s="100"/>
      <c r="AG13" s="119"/>
      <c r="AH13" s="112"/>
      <c r="AI13" s="112"/>
      <c r="AJ13" s="110"/>
    </row>
    <row r="14" spans="1:36" s="47" customFormat="1" ht="47.7" customHeight="1" x14ac:dyDescent="0.3">
      <c r="A14" s="46"/>
      <c r="B14" s="107" t="s">
        <v>214</v>
      </c>
      <c r="C14" s="93" t="s">
        <v>215</v>
      </c>
      <c r="D14" s="111" t="s">
        <v>195</v>
      </c>
      <c r="E14" s="111" t="s">
        <v>187</v>
      </c>
      <c r="F14" s="93" t="s">
        <v>216</v>
      </c>
      <c r="G14" s="93" t="s">
        <v>188</v>
      </c>
      <c r="H14" s="93" t="s">
        <v>89</v>
      </c>
      <c r="I14" s="93" t="s">
        <v>89</v>
      </c>
      <c r="J14" s="61" t="s">
        <v>197</v>
      </c>
      <c r="K14" s="61" t="s">
        <v>198</v>
      </c>
      <c r="L14" s="61" t="s">
        <v>199</v>
      </c>
      <c r="M14" s="58">
        <v>36</v>
      </c>
      <c r="N14" s="93" t="s">
        <v>180</v>
      </c>
      <c r="O14" s="93" t="s">
        <v>174</v>
      </c>
      <c r="P14" s="91" t="s">
        <v>190</v>
      </c>
      <c r="Q14" s="91" t="s">
        <v>191</v>
      </c>
      <c r="R14" s="91" t="s">
        <v>97</v>
      </c>
      <c r="S14" s="91" t="s">
        <v>179</v>
      </c>
      <c r="T14" s="86">
        <f>U14</f>
        <v>1258306</v>
      </c>
      <c r="U14" s="84">
        <f>V14</f>
        <v>1258306</v>
      </c>
      <c r="V14" s="84">
        <v>1258306</v>
      </c>
      <c r="W14" s="84">
        <v>0</v>
      </c>
      <c r="X14" s="84">
        <v>0</v>
      </c>
      <c r="Y14" s="84">
        <v>0</v>
      </c>
      <c r="Z14" s="84">
        <v>0</v>
      </c>
      <c r="AA14" s="99">
        <v>0</v>
      </c>
      <c r="AB14" s="84">
        <v>222054</v>
      </c>
      <c r="AC14" s="99" t="s">
        <v>99</v>
      </c>
      <c r="AD14" s="99">
        <v>0</v>
      </c>
      <c r="AE14" s="99">
        <f>V14</f>
        <v>1258306</v>
      </c>
      <c r="AF14" s="99">
        <v>0</v>
      </c>
      <c r="AG14" s="99"/>
      <c r="AH14" s="105" t="s">
        <v>233</v>
      </c>
      <c r="AI14" s="105" t="s">
        <v>228</v>
      </c>
      <c r="AJ14" s="109">
        <v>45667</v>
      </c>
    </row>
    <row r="15" spans="1:36" s="47" customFormat="1" ht="47.7" customHeight="1" thickBot="1" x14ac:dyDescent="0.35">
      <c r="A15" s="46"/>
      <c r="B15" s="108"/>
      <c r="C15" s="94"/>
      <c r="D15" s="112"/>
      <c r="E15" s="112"/>
      <c r="F15" s="94"/>
      <c r="G15" s="94"/>
      <c r="H15" s="94"/>
      <c r="I15" s="94"/>
      <c r="J15" s="62" t="s">
        <v>200</v>
      </c>
      <c r="K15" s="62" t="s">
        <v>201</v>
      </c>
      <c r="L15" s="62" t="s">
        <v>202</v>
      </c>
      <c r="M15" s="57">
        <v>36</v>
      </c>
      <c r="N15" s="94"/>
      <c r="O15" s="94"/>
      <c r="P15" s="92"/>
      <c r="Q15" s="92"/>
      <c r="R15" s="92"/>
      <c r="S15" s="92"/>
      <c r="T15" s="115"/>
      <c r="U15" s="85"/>
      <c r="V15" s="85"/>
      <c r="W15" s="85"/>
      <c r="X15" s="85"/>
      <c r="Y15" s="85"/>
      <c r="Z15" s="85"/>
      <c r="AA15" s="100"/>
      <c r="AB15" s="85"/>
      <c r="AC15" s="100"/>
      <c r="AD15" s="100"/>
      <c r="AE15" s="100"/>
      <c r="AF15" s="100"/>
      <c r="AG15" s="100"/>
      <c r="AH15" s="106"/>
      <c r="AI15" s="106"/>
      <c r="AJ15" s="110"/>
    </row>
    <row r="16" spans="1:36" s="47" customFormat="1" ht="47.7" customHeight="1" x14ac:dyDescent="0.3">
      <c r="A16" s="46"/>
      <c r="B16" s="107" t="s">
        <v>221</v>
      </c>
      <c r="C16" s="93" t="s">
        <v>219</v>
      </c>
      <c r="D16" s="111" t="s">
        <v>195</v>
      </c>
      <c r="E16" s="111" t="s">
        <v>187</v>
      </c>
      <c r="F16" s="93" t="s">
        <v>220</v>
      </c>
      <c r="G16" s="93" t="s">
        <v>188</v>
      </c>
      <c r="H16" s="93" t="s">
        <v>89</v>
      </c>
      <c r="I16" s="93" t="s">
        <v>89</v>
      </c>
      <c r="J16" s="61" t="s">
        <v>197</v>
      </c>
      <c r="K16" s="61" t="s">
        <v>198</v>
      </c>
      <c r="L16" s="61" t="s">
        <v>199</v>
      </c>
      <c r="M16" s="58">
        <v>30</v>
      </c>
      <c r="N16" s="93" t="s">
        <v>180</v>
      </c>
      <c r="O16" s="93" t="s">
        <v>139</v>
      </c>
      <c r="P16" s="91" t="s">
        <v>190</v>
      </c>
      <c r="Q16" s="91" t="s">
        <v>191</v>
      </c>
      <c r="R16" s="91" t="s">
        <v>97</v>
      </c>
      <c r="S16" s="91" t="s">
        <v>179</v>
      </c>
      <c r="T16" s="86">
        <f>U16</f>
        <v>2000000</v>
      </c>
      <c r="U16" s="84">
        <f>V16</f>
        <v>2000000</v>
      </c>
      <c r="V16" s="84">
        <v>2000000</v>
      </c>
      <c r="W16" s="84">
        <v>0</v>
      </c>
      <c r="X16" s="84">
        <v>0</v>
      </c>
      <c r="Y16" s="84">
        <v>0</v>
      </c>
      <c r="Z16" s="84">
        <v>0</v>
      </c>
      <c r="AA16" s="99">
        <v>0</v>
      </c>
      <c r="AB16" s="84">
        <v>352941.18</v>
      </c>
      <c r="AC16" s="99" t="s">
        <v>99</v>
      </c>
      <c r="AD16" s="99">
        <v>0</v>
      </c>
      <c r="AE16" s="99">
        <f>V16</f>
        <v>2000000</v>
      </c>
      <c r="AF16" s="99">
        <v>0</v>
      </c>
      <c r="AG16" s="99"/>
      <c r="AH16" s="105" t="s">
        <v>217</v>
      </c>
      <c r="AI16" s="105" t="s">
        <v>228</v>
      </c>
      <c r="AJ16" s="109">
        <v>45579</v>
      </c>
    </row>
    <row r="17" spans="1:36" s="47" customFormat="1" ht="47.7" customHeight="1" thickBot="1" x14ac:dyDescent="0.35">
      <c r="A17" s="46"/>
      <c r="B17" s="108"/>
      <c r="C17" s="94"/>
      <c r="D17" s="112"/>
      <c r="E17" s="112"/>
      <c r="F17" s="94"/>
      <c r="G17" s="94"/>
      <c r="H17" s="94"/>
      <c r="I17" s="94"/>
      <c r="J17" s="62" t="s">
        <v>200</v>
      </c>
      <c r="K17" s="62" t="s">
        <v>201</v>
      </c>
      <c r="L17" s="62" t="s">
        <v>202</v>
      </c>
      <c r="M17" s="57">
        <v>30</v>
      </c>
      <c r="N17" s="94"/>
      <c r="O17" s="94"/>
      <c r="P17" s="92"/>
      <c r="Q17" s="92"/>
      <c r="R17" s="92"/>
      <c r="S17" s="92"/>
      <c r="T17" s="115"/>
      <c r="U17" s="85"/>
      <c r="V17" s="85"/>
      <c r="W17" s="85"/>
      <c r="X17" s="85"/>
      <c r="Y17" s="85"/>
      <c r="Z17" s="85"/>
      <c r="AA17" s="100"/>
      <c r="AB17" s="85"/>
      <c r="AC17" s="100"/>
      <c r="AD17" s="100"/>
      <c r="AE17" s="100"/>
      <c r="AF17" s="100"/>
      <c r="AG17" s="100"/>
      <c r="AH17" s="106"/>
      <c r="AI17" s="106"/>
      <c r="AJ17" s="110"/>
    </row>
    <row r="18" spans="1:36" s="47" customFormat="1" ht="59.1" customHeight="1" x14ac:dyDescent="0.3">
      <c r="A18" s="46"/>
      <c r="B18" s="107" t="s">
        <v>223</v>
      </c>
      <c r="C18" s="93" t="s">
        <v>224</v>
      </c>
      <c r="D18" s="111" t="s">
        <v>195</v>
      </c>
      <c r="E18" s="111" t="s">
        <v>187</v>
      </c>
      <c r="F18" s="93" t="s">
        <v>222</v>
      </c>
      <c r="G18" s="93" t="s">
        <v>188</v>
      </c>
      <c r="H18" s="93" t="s">
        <v>89</v>
      </c>
      <c r="I18" s="93" t="s">
        <v>89</v>
      </c>
      <c r="J18" s="61" t="s">
        <v>197</v>
      </c>
      <c r="K18" s="61" t="s">
        <v>198</v>
      </c>
      <c r="L18" s="61" t="s">
        <v>199</v>
      </c>
      <c r="M18" s="58">
        <v>72</v>
      </c>
      <c r="N18" s="93" t="s">
        <v>180</v>
      </c>
      <c r="O18" s="93" t="s">
        <v>127</v>
      </c>
      <c r="P18" s="91" t="s">
        <v>190</v>
      </c>
      <c r="Q18" s="91" t="s">
        <v>191</v>
      </c>
      <c r="R18" s="91" t="s">
        <v>97</v>
      </c>
      <c r="S18" s="91" t="s">
        <v>179</v>
      </c>
      <c r="T18" s="86">
        <f>U18</f>
        <v>1450000</v>
      </c>
      <c r="U18" s="84">
        <f>V18</f>
        <v>1450000</v>
      </c>
      <c r="V18" s="84">
        <v>1450000</v>
      </c>
      <c r="W18" s="84">
        <v>0</v>
      </c>
      <c r="X18" s="84">
        <v>0</v>
      </c>
      <c r="Y18" s="84">
        <v>0</v>
      </c>
      <c r="Z18" s="84">
        <v>0</v>
      </c>
      <c r="AA18" s="99">
        <v>0</v>
      </c>
      <c r="AB18" s="84">
        <v>255883</v>
      </c>
      <c r="AC18" s="99" t="s">
        <v>99</v>
      </c>
      <c r="AD18" s="99">
        <v>0</v>
      </c>
      <c r="AE18" s="99">
        <f>V18</f>
        <v>1450000</v>
      </c>
      <c r="AF18" s="99">
        <v>0</v>
      </c>
      <c r="AG18" s="99"/>
      <c r="AH18" s="105" t="s">
        <v>274</v>
      </c>
      <c r="AI18" s="105" t="s">
        <v>275</v>
      </c>
      <c r="AJ18" s="109">
        <v>45915</v>
      </c>
    </row>
    <row r="19" spans="1:36" s="47" customFormat="1" ht="54.6" customHeight="1" thickBot="1" x14ac:dyDescent="0.35">
      <c r="A19" s="46"/>
      <c r="B19" s="108"/>
      <c r="C19" s="94"/>
      <c r="D19" s="112"/>
      <c r="E19" s="112"/>
      <c r="F19" s="94"/>
      <c r="G19" s="94"/>
      <c r="H19" s="94"/>
      <c r="I19" s="94"/>
      <c r="J19" s="62" t="s">
        <v>200</v>
      </c>
      <c r="K19" s="62" t="s">
        <v>201</v>
      </c>
      <c r="L19" s="62" t="s">
        <v>202</v>
      </c>
      <c r="M19" s="57">
        <v>72</v>
      </c>
      <c r="N19" s="94"/>
      <c r="O19" s="94"/>
      <c r="P19" s="92"/>
      <c r="Q19" s="92"/>
      <c r="R19" s="92"/>
      <c r="S19" s="92"/>
      <c r="T19" s="115"/>
      <c r="U19" s="85"/>
      <c r="V19" s="85"/>
      <c r="W19" s="85"/>
      <c r="X19" s="85"/>
      <c r="Y19" s="85"/>
      <c r="Z19" s="85"/>
      <c r="AA19" s="100"/>
      <c r="AB19" s="85"/>
      <c r="AC19" s="100"/>
      <c r="AD19" s="100"/>
      <c r="AE19" s="100"/>
      <c r="AF19" s="100"/>
      <c r="AG19" s="100"/>
      <c r="AH19" s="106"/>
      <c r="AI19" s="106"/>
      <c r="AJ19" s="110"/>
    </row>
    <row r="20" spans="1:36" s="47" customFormat="1" ht="54.6" customHeight="1" x14ac:dyDescent="0.3">
      <c r="A20" s="46"/>
      <c r="B20" s="107" t="s">
        <v>225</v>
      </c>
      <c r="C20" s="93" t="s">
        <v>226</v>
      </c>
      <c r="D20" s="111" t="s">
        <v>195</v>
      </c>
      <c r="E20" s="111" t="s">
        <v>187</v>
      </c>
      <c r="F20" s="93" t="s">
        <v>232</v>
      </c>
      <c r="G20" s="93" t="s">
        <v>188</v>
      </c>
      <c r="H20" s="93" t="s">
        <v>89</v>
      </c>
      <c r="I20" s="93" t="s">
        <v>89</v>
      </c>
      <c r="J20" s="61" t="s">
        <v>197</v>
      </c>
      <c r="K20" s="61" t="s">
        <v>198</v>
      </c>
      <c r="L20" s="61" t="s">
        <v>199</v>
      </c>
      <c r="M20" s="58">
        <v>8</v>
      </c>
      <c r="N20" s="93" t="s">
        <v>180</v>
      </c>
      <c r="O20" s="93" t="s">
        <v>174</v>
      </c>
      <c r="P20" s="91" t="s">
        <v>190</v>
      </c>
      <c r="Q20" s="91" t="s">
        <v>191</v>
      </c>
      <c r="R20" s="91" t="s">
        <v>97</v>
      </c>
      <c r="S20" s="91" t="s">
        <v>179</v>
      </c>
      <c r="T20" s="86">
        <f>U20</f>
        <v>680000</v>
      </c>
      <c r="U20" s="84">
        <f>V20</f>
        <v>680000</v>
      </c>
      <c r="V20" s="84">
        <v>680000</v>
      </c>
      <c r="W20" s="84">
        <v>0</v>
      </c>
      <c r="X20" s="84">
        <v>0</v>
      </c>
      <c r="Y20" s="84">
        <v>0</v>
      </c>
      <c r="Z20" s="84">
        <v>0</v>
      </c>
      <c r="AA20" s="99">
        <v>0</v>
      </c>
      <c r="AB20" s="84">
        <v>120000</v>
      </c>
      <c r="AC20" s="99" t="s">
        <v>99</v>
      </c>
      <c r="AD20" s="99">
        <v>0</v>
      </c>
      <c r="AE20" s="99">
        <f>V20</f>
        <v>680000</v>
      </c>
      <c r="AF20" s="99">
        <v>0</v>
      </c>
      <c r="AG20" s="99"/>
      <c r="AH20" s="105" t="s">
        <v>233</v>
      </c>
      <c r="AI20" s="105" t="s">
        <v>228</v>
      </c>
      <c r="AJ20" s="109">
        <v>45667</v>
      </c>
    </row>
    <row r="21" spans="1:36" s="47" customFormat="1" ht="54.6" customHeight="1" thickBot="1" x14ac:dyDescent="0.35">
      <c r="A21" s="46"/>
      <c r="B21" s="108"/>
      <c r="C21" s="94"/>
      <c r="D21" s="112"/>
      <c r="E21" s="112"/>
      <c r="F21" s="94"/>
      <c r="G21" s="94"/>
      <c r="H21" s="94"/>
      <c r="I21" s="94"/>
      <c r="J21" s="62" t="s">
        <v>200</v>
      </c>
      <c r="K21" s="62" t="s">
        <v>201</v>
      </c>
      <c r="L21" s="62" t="s">
        <v>202</v>
      </c>
      <c r="M21" s="57">
        <v>8</v>
      </c>
      <c r="N21" s="94"/>
      <c r="O21" s="94"/>
      <c r="P21" s="92"/>
      <c r="Q21" s="92"/>
      <c r="R21" s="92"/>
      <c r="S21" s="92"/>
      <c r="T21" s="115"/>
      <c r="U21" s="85"/>
      <c r="V21" s="85"/>
      <c r="W21" s="85"/>
      <c r="X21" s="85"/>
      <c r="Y21" s="85"/>
      <c r="Z21" s="85"/>
      <c r="AA21" s="100"/>
      <c r="AB21" s="85"/>
      <c r="AC21" s="100"/>
      <c r="AD21" s="100"/>
      <c r="AE21" s="100"/>
      <c r="AF21" s="100"/>
      <c r="AG21" s="100"/>
      <c r="AH21" s="106"/>
      <c r="AI21" s="106"/>
      <c r="AJ21" s="110"/>
    </row>
    <row r="22" spans="1:36" s="47" customFormat="1" ht="47.7" customHeight="1" x14ac:dyDescent="0.3">
      <c r="A22" s="46"/>
      <c r="B22" s="107" t="s">
        <v>230</v>
      </c>
      <c r="C22" s="93" t="s">
        <v>231</v>
      </c>
      <c r="D22" s="111" t="s">
        <v>195</v>
      </c>
      <c r="E22" s="111" t="s">
        <v>187</v>
      </c>
      <c r="F22" s="93" t="s">
        <v>227</v>
      </c>
      <c r="G22" s="93" t="s">
        <v>188</v>
      </c>
      <c r="H22" s="93" t="s">
        <v>89</v>
      </c>
      <c r="I22" s="93" t="s">
        <v>89</v>
      </c>
      <c r="J22" s="61" t="s">
        <v>197</v>
      </c>
      <c r="K22" s="61" t="s">
        <v>198</v>
      </c>
      <c r="L22" s="61" t="s">
        <v>199</v>
      </c>
      <c r="M22" s="58">
        <v>40</v>
      </c>
      <c r="N22" s="93" t="s">
        <v>180</v>
      </c>
      <c r="O22" s="93" t="s">
        <v>174</v>
      </c>
      <c r="P22" s="91" t="s">
        <v>190</v>
      </c>
      <c r="Q22" s="91" t="s">
        <v>191</v>
      </c>
      <c r="R22" s="91" t="s">
        <v>97</v>
      </c>
      <c r="S22" s="91" t="s">
        <v>179</v>
      </c>
      <c r="T22" s="86">
        <f>U22</f>
        <v>2550000</v>
      </c>
      <c r="U22" s="84">
        <f>V22</f>
        <v>2550000</v>
      </c>
      <c r="V22" s="84">
        <v>2550000</v>
      </c>
      <c r="W22" s="84">
        <v>0</v>
      </c>
      <c r="X22" s="84">
        <v>0</v>
      </c>
      <c r="Y22" s="84">
        <v>0</v>
      </c>
      <c r="Z22" s="84">
        <v>0</v>
      </c>
      <c r="AA22" s="99">
        <v>0</v>
      </c>
      <c r="AB22" s="84">
        <v>450000</v>
      </c>
      <c r="AC22" s="99" t="s">
        <v>99</v>
      </c>
      <c r="AD22" s="99">
        <v>0</v>
      </c>
      <c r="AE22" s="99">
        <f>V22</f>
        <v>2550000</v>
      </c>
      <c r="AF22" s="99">
        <v>0</v>
      </c>
      <c r="AG22" s="99"/>
      <c r="AH22" s="105" t="s">
        <v>228</v>
      </c>
      <c r="AI22" s="105" t="s">
        <v>229</v>
      </c>
      <c r="AJ22" s="109">
        <v>45733</v>
      </c>
    </row>
    <row r="23" spans="1:36" s="47" customFormat="1" ht="47.7" customHeight="1" thickBot="1" x14ac:dyDescent="0.35">
      <c r="A23" s="46"/>
      <c r="B23" s="108"/>
      <c r="C23" s="94"/>
      <c r="D23" s="112"/>
      <c r="E23" s="112"/>
      <c r="F23" s="94"/>
      <c r="G23" s="94"/>
      <c r="H23" s="94"/>
      <c r="I23" s="94"/>
      <c r="J23" s="62" t="s">
        <v>200</v>
      </c>
      <c r="K23" s="62" t="s">
        <v>201</v>
      </c>
      <c r="L23" s="62" t="s">
        <v>202</v>
      </c>
      <c r="M23" s="56">
        <v>40</v>
      </c>
      <c r="N23" s="94"/>
      <c r="O23" s="94"/>
      <c r="P23" s="92"/>
      <c r="Q23" s="92"/>
      <c r="R23" s="92"/>
      <c r="S23" s="92"/>
      <c r="T23" s="115"/>
      <c r="U23" s="85"/>
      <c r="V23" s="85"/>
      <c r="W23" s="85"/>
      <c r="X23" s="85"/>
      <c r="Y23" s="85"/>
      <c r="Z23" s="85"/>
      <c r="AA23" s="100"/>
      <c r="AB23" s="85"/>
      <c r="AC23" s="100"/>
      <c r="AD23" s="100"/>
      <c r="AE23" s="100"/>
      <c r="AF23" s="100"/>
      <c r="AG23" s="100"/>
      <c r="AH23" s="106"/>
      <c r="AI23" s="106"/>
      <c r="AJ23" s="110"/>
    </row>
    <row r="24" spans="1:36" s="47" customFormat="1" ht="47.7" customHeight="1" x14ac:dyDescent="0.3">
      <c r="A24" s="46"/>
      <c r="B24" s="107" t="s">
        <v>235</v>
      </c>
      <c r="C24" s="93" t="s">
        <v>236</v>
      </c>
      <c r="D24" s="111" t="s">
        <v>195</v>
      </c>
      <c r="E24" s="111" t="s">
        <v>187</v>
      </c>
      <c r="F24" s="93" t="s">
        <v>234</v>
      </c>
      <c r="G24" s="93" t="s">
        <v>188</v>
      </c>
      <c r="H24" s="93" t="s">
        <v>89</v>
      </c>
      <c r="I24" s="93" t="s">
        <v>89</v>
      </c>
      <c r="J24" s="61" t="s">
        <v>197</v>
      </c>
      <c r="K24" s="61" t="s">
        <v>198</v>
      </c>
      <c r="L24" s="61" t="s">
        <v>199</v>
      </c>
      <c r="M24" s="58">
        <v>10</v>
      </c>
      <c r="N24" s="93" t="s">
        <v>180</v>
      </c>
      <c r="O24" s="93" t="s">
        <v>139</v>
      </c>
      <c r="P24" s="91" t="s">
        <v>190</v>
      </c>
      <c r="Q24" s="91" t="s">
        <v>191</v>
      </c>
      <c r="R24" s="91" t="s">
        <v>97</v>
      </c>
      <c r="S24" s="91" t="s">
        <v>179</v>
      </c>
      <c r="T24" s="86">
        <f>SUM(U24:U27)</f>
        <v>814802.75</v>
      </c>
      <c r="U24" s="84">
        <f>V24</f>
        <v>614802.75</v>
      </c>
      <c r="V24" s="84">
        <v>614802.75</v>
      </c>
      <c r="W24" s="84">
        <v>0</v>
      </c>
      <c r="X24" s="84">
        <v>0</v>
      </c>
      <c r="Y24" s="84">
        <v>0</v>
      </c>
      <c r="Z24" s="84">
        <v>0</v>
      </c>
      <c r="AA24" s="99">
        <v>0</v>
      </c>
      <c r="AB24" s="84">
        <v>108494.61</v>
      </c>
      <c r="AC24" s="99" t="s">
        <v>99</v>
      </c>
      <c r="AD24" s="99">
        <v>0</v>
      </c>
      <c r="AE24" s="99">
        <f>V24</f>
        <v>614802.75</v>
      </c>
      <c r="AF24" s="99">
        <v>0</v>
      </c>
      <c r="AG24" s="99"/>
      <c r="AH24" s="105" t="s">
        <v>237</v>
      </c>
      <c r="AI24" s="105" t="s">
        <v>238</v>
      </c>
      <c r="AJ24" s="109">
        <v>45939</v>
      </c>
    </row>
    <row r="25" spans="1:36" s="47" customFormat="1" ht="47.7" customHeight="1" thickBot="1" x14ac:dyDescent="0.35">
      <c r="A25" s="46"/>
      <c r="B25" s="214"/>
      <c r="C25" s="213"/>
      <c r="D25" s="215"/>
      <c r="E25" s="215"/>
      <c r="F25" s="213"/>
      <c r="G25" s="213"/>
      <c r="H25" s="213"/>
      <c r="I25" s="213"/>
      <c r="J25" s="62" t="s">
        <v>200</v>
      </c>
      <c r="K25" s="62" t="s">
        <v>201</v>
      </c>
      <c r="L25" s="62" t="s">
        <v>202</v>
      </c>
      <c r="M25" s="56">
        <v>40</v>
      </c>
      <c r="N25" s="94"/>
      <c r="O25" s="94"/>
      <c r="P25" s="92"/>
      <c r="Q25" s="92"/>
      <c r="R25" s="92"/>
      <c r="S25" s="92"/>
      <c r="T25" s="212"/>
      <c r="U25" s="85"/>
      <c r="V25" s="85"/>
      <c r="W25" s="85"/>
      <c r="X25" s="85"/>
      <c r="Y25" s="85"/>
      <c r="Z25" s="85"/>
      <c r="AA25" s="100"/>
      <c r="AB25" s="85"/>
      <c r="AC25" s="100"/>
      <c r="AD25" s="100"/>
      <c r="AE25" s="100"/>
      <c r="AF25" s="100"/>
      <c r="AG25" s="100"/>
      <c r="AH25" s="106"/>
      <c r="AI25" s="106"/>
      <c r="AJ25" s="211"/>
    </row>
    <row r="26" spans="1:36" s="47" customFormat="1" ht="47.7" customHeight="1" x14ac:dyDescent="0.3">
      <c r="A26" s="46"/>
      <c r="B26" s="214"/>
      <c r="C26" s="213"/>
      <c r="D26" s="215"/>
      <c r="E26" s="215"/>
      <c r="F26" s="213"/>
      <c r="G26" s="213"/>
      <c r="H26" s="213"/>
      <c r="I26" s="213"/>
      <c r="J26" s="61" t="s">
        <v>197</v>
      </c>
      <c r="K26" s="61" t="s">
        <v>198</v>
      </c>
      <c r="L26" s="61" t="s">
        <v>199</v>
      </c>
      <c r="M26" s="58">
        <v>15</v>
      </c>
      <c r="N26" s="93" t="s">
        <v>180</v>
      </c>
      <c r="O26" s="93" t="s">
        <v>139</v>
      </c>
      <c r="P26" s="91" t="s">
        <v>190</v>
      </c>
      <c r="Q26" s="91" t="s">
        <v>191</v>
      </c>
      <c r="R26" s="91" t="s">
        <v>97</v>
      </c>
      <c r="S26" s="91" t="s">
        <v>179</v>
      </c>
      <c r="T26" s="212"/>
      <c r="U26" s="84">
        <f>V26</f>
        <v>200000</v>
      </c>
      <c r="V26" s="84">
        <v>200000</v>
      </c>
      <c r="W26" s="84">
        <v>0</v>
      </c>
      <c r="X26" s="84">
        <v>0</v>
      </c>
      <c r="Y26" s="84">
        <v>0</v>
      </c>
      <c r="Z26" s="84">
        <v>0</v>
      </c>
      <c r="AA26" s="99">
        <v>0</v>
      </c>
      <c r="AB26" s="84">
        <v>35294.120000000003</v>
      </c>
      <c r="AC26" s="99" t="s">
        <v>99</v>
      </c>
      <c r="AD26" s="99">
        <v>0</v>
      </c>
      <c r="AE26" s="99">
        <f>V26</f>
        <v>200000</v>
      </c>
      <c r="AF26" s="99">
        <v>0</v>
      </c>
      <c r="AG26" s="99"/>
      <c r="AH26" s="105" t="s">
        <v>237</v>
      </c>
      <c r="AI26" s="105" t="s">
        <v>238</v>
      </c>
      <c r="AJ26" s="211"/>
    </row>
    <row r="27" spans="1:36" s="47" customFormat="1" ht="47.7" customHeight="1" thickBot="1" x14ac:dyDescent="0.35">
      <c r="A27" s="46"/>
      <c r="B27" s="108"/>
      <c r="C27" s="94"/>
      <c r="D27" s="112"/>
      <c r="E27" s="112"/>
      <c r="F27" s="94"/>
      <c r="G27" s="94"/>
      <c r="H27" s="94"/>
      <c r="I27" s="94"/>
      <c r="J27" s="62" t="s">
        <v>200</v>
      </c>
      <c r="K27" s="62" t="s">
        <v>201</v>
      </c>
      <c r="L27" s="62" t="s">
        <v>202</v>
      </c>
      <c r="M27" s="56">
        <v>17</v>
      </c>
      <c r="N27" s="94"/>
      <c r="O27" s="94"/>
      <c r="P27" s="92"/>
      <c r="Q27" s="92"/>
      <c r="R27" s="92"/>
      <c r="S27" s="92"/>
      <c r="T27" s="115"/>
      <c r="U27" s="85"/>
      <c r="V27" s="85"/>
      <c r="W27" s="85"/>
      <c r="X27" s="85"/>
      <c r="Y27" s="85"/>
      <c r="Z27" s="85"/>
      <c r="AA27" s="100"/>
      <c r="AB27" s="85"/>
      <c r="AC27" s="100"/>
      <c r="AD27" s="100"/>
      <c r="AE27" s="100"/>
      <c r="AF27" s="100"/>
      <c r="AG27" s="100"/>
      <c r="AH27" s="106"/>
      <c r="AI27" s="106"/>
      <c r="AJ27" s="110"/>
    </row>
    <row r="28" spans="1:36" s="47" customFormat="1" ht="66" customHeight="1" x14ac:dyDescent="0.3">
      <c r="A28" s="46"/>
      <c r="B28" s="216" t="s">
        <v>278</v>
      </c>
      <c r="C28" s="217" t="s">
        <v>239</v>
      </c>
      <c r="D28" s="218" t="s">
        <v>195</v>
      </c>
      <c r="E28" s="218" t="s">
        <v>187</v>
      </c>
      <c r="F28" s="217" t="s">
        <v>240</v>
      </c>
      <c r="G28" s="217" t="s">
        <v>188</v>
      </c>
      <c r="H28" s="217" t="s">
        <v>89</v>
      </c>
      <c r="I28" s="217" t="s">
        <v>89</v>
      </c>
      <c r="J28" s="219" t="s">
        <v>197</v>
      </c>
      <c r="K28" s="219" t="s">
        <v>198</v>
      </c>
      <c r="L28" s="219" t="s">
        <v>199</v>
      </c>
      <c r="M28" s="220">
        <v>15</v>
      </c>
      <c r="N28" s="217" t="s">
        <v>180</v>
      </c>
      <c r="O28" s="217" t="s">
        <v>139</v>
      </c>
      <c r="P28" s="221" t="s">
        <v>190</v>
      </c>
      <c r="Q28" s="221" t="s">
        <v>191</v>
      </c>
      <c r="R28" s="221" t="s">
        <v>97</v>
      </c>
      <c r="S28" s="221" t="s">
        <v>179</v>
      </c>
      <c r="T28" s="222">
        <f>U28</f>
        <v>200000</v>
      </c>
      <c r="U28" s="223">
        <f>V28</f>
        <v>200000</v>
      </c>
      <c r="V28" s="223">
        <v>200000</v>
      </c>
      <c r="W28" s="223">
        <v>0</v>
      </c>
      <c r="X28" s="223">
        <v>0</v>
      </c>
      <c r="Y28" s="223">
        <v>0</v>
      </c>
      <c r="Z28" s="223">
        <v>0</v>
      </c>
      <c r="AA28" s="223">
        <v>0</v>
      </c>
      <c r="AB28" s="223">
        <v>35294.120000000003</v>
      </c>
      <c r="AC28" s="223" t="s">
        <v>99</v>
      </c>
      <c r="AD28" s="223">
        <v>0</v>
      </c>
      <c r="AE28" s="223">
        <f>V28</f>
        <v>200000</v>
      </c>
      <c r="AF28" s="223">
        <v>0</v>
      </c>
      <c r="AG28" s="223"/>
      <c r="AH28" s="224" t="s">
        <v>237</v>
      </c>
      <c r="AI28" s="224" t="s">
        <v>238</v>
      </c>
      <c r="AJ28" s="225">
        <v>45939</v>
      </c>
    </row>
    <row r="29" spans="1:36" s="47" customFormat="1" ht="61.2" customHeight="1" thickBot="1" x14ac:dyDescent="0.35">
      <c r="A29" s="46"/>
      <c r="B29" s="226"/>
      <c r="C29" s="227"/>
      <c r="D29" s="228"/>
      <c r="E29" s="228"/>
      <c r="F29" s="227"/>
      <c r="G29" s="227"/>
      <c r="H29" s="227"/>
      <c r="I29" s="227"/>
      <c r="J29" s="229" t="s">
        <v>200</v>
      </c>
      <c r="K29" s="229" t="s">
        <v>201</v>
      </c>
      <c r="L29" s="229" t="s">
        <v>202</v>
      </c>
      <c r="M29" s="230">
        <v>17</v>
      </c>
      <c r="N29" s="227"/>
      <c r="O29" s="227"/>
      <c r="P29" s="231"/>
      <c r="Q29" s="231"/>
      <c r="R29" s="231"/>
      <c r="S29" s="231"/>
      <c r="T29" s="232"/>
      <c r="U29" s="233"/>
      <c r="V29" s="233"/>
      <c r="W29" s="233"/>
      <c r="X29" s="233"/>
      <c r="Y29" s="233"/>
      <c r="Z29" s="233"/>
      <c r="AA29" s="233"/>
      <c r="AB29" s="233"/>
      <c r="AC29" s="233"/>
      <c r="AD29" s="233"/>
      <c r="AE29" s="233"/>
      <c r="AF29" s="233"/>
      <c r="AG29" s="233"/>
      <c r="AH29" s="234"/>
      <c r="AI29" s="234"/>
      <c r="AJ29" s="235"/>
    </row>
    <row r="30" spans="1:36" s="47" customFormat="1" ht="47.7" customHeight="1" x14ac:dyDescent="0.3">
      <c r="A30" s="46"/>
      <c r="B30" s="107" t="s">
        <v>241</v>
      </c>
      <c r="C30" s="93" t="s">
        <v>242</v>
      </c>
      <c r="D30" s="111" t="s">
        <v>195</v>
      </c>
      <c r="E30" s="111" t="s">
        <v>187</v>
      </c>
      <c r="F30" s="93" t="s">
        <v>243</v>
      </c>
      <c r="G30" s="93" t="s">
        <v>188</v>
      </c>
      <c r="H30" s="93" t="s">
        <v>89</v>
      </c>
      <c r="I30" s="93" t="s">
        <v>89</v>
      </c>
      <c r="J30" s="61" t="s">
        <v>197</v>
      </c>
      <c r="K30" s="61" t="s">
        <v>198</v>
      </c>
      <c r="L30" s="61" t="s">
        <v>199</v>
      </c>
      <c r="M30" s="58">
        <v>8</v>
      </c>
      <c r="N30" s="93" t="s">
        <v>180</v>
      </c>
      <c r="O30" s="93" t="s">
        <v>139</v>
      </c>
      <c r="P30" s="91" t="s">
        <v>190</v>
      </c>
      <c r="Q30" s="91" t="s">
        <v>191</v>
      </c>
      <c r="R30" s="91" t="s">
        <v>97</v>
      </c>
      <c r="S30" s="91" t="s">
        <v>179</v>
      </c>
      <c r="T30" s="86">
        <f>U30</f>
        <v>250000</v>
      </c>
      <c r="U30" s="84">
        <f>V30</f>
        <v>250000</v>
      </c>
      <c r="V30" s="84">
        <v>250000</v>
      </c>
      <c r="W30" s="84">
        <v>0</v>
      </c>
      <c r="X30" s="84">
        <v>0</v>
      </c>
      <c r="Y30" s="84">
        <v>0</v>
      </c>
      <c r="Z30" s="84">
        <v>0</v>
      </c>
      <c r="AA30" s="99">
        <v>0</v>
      </c>
      <c r="AB30" s="84">
        <v>44117.65</v>
      </c>
      <c r="AC30" s="99" t="s">
        <v>99</v>
      </c>
      <c r="AD30" s="99">
        <v>0</v>
      </c>
      <c r="AE30" s="99">
        <f>V30</f>
        <v>250000</v>
      </c>
      <c r="AF30" s="99">
        <v>0</v>
      </c>
      <c r="AG30" s="99"/>
      <c r="AH30" s="105" t="s">
        <v>229</v>
      </c>
      <c r="AI30" s="105" t="s">
        <v>276</v>
      </c>
      <c r="AJ30" s="109">
        <v>45804</v>
      </c>
    </row>
    <row r="31" spans="1:36" s="47" customFormat="1" ht="47.7" customHeight="1" thickBot="1" x14ac:dyDescent="0.35">
      <c r="A31" s="46"/>
      <c r="B31" s="108"/>
      <c r="C31" s="94"/>
      <c r="D31" s="112"/>
      <c r="E31" s="112"/>
      <c r="F31" s="94"/>
      <c r="G31" s="94"/>
      <c r="H31" s="94"/>
      <c r="I31" s="94"/>
      <c r="J31" s="62" t="s">
        <v>200</v>
      </c>
      <c r="K31" s="62" t="s">
        <v>201</v>
      </c>
      <c r="L31" s="62" t="s">
        <v>202</v>
      </c>
      <c r="M31" s="57">
        <v>8</v>
      </c>
      <c r="N31" s="94"/>
      <c r="O31" s="94"/>
      <c r="P31" s="92"/>
      <c r="Q31" s="92"/>
      <c r="R31" s="92"/>
      <c r="S31" s="92"/>
      <c r="T31" s="115"/>
      <c r="U31" s="85"/>
      <c r="V31" s="85"/>
      <c r="W31" s="85"/>
      <c r="X31" s="85"/>
      <c r="Y31" s="85"/>
      <c r="Z31" s="85"/>
      <c r="AA31" s="100"/>
      <c r="AB31" s="85"/>
      <c r="AC31" s="100"/>
      <c r="AD31" s="100"/>
      <c r="AE31" s="100"/>
      <c r="AF31" s="100"/>
      <c r="AG31" s="100"/>
      <c r="AH31" s="106"/>
      <c r="AI31" s="106"/>
      <c r="AJ31" s="110"/>
    </row>
    <row r="32" spans="1:36" s="47" customFormat="1" ht="47.7" customHeight="1" x14ac:dyDescent="0.3">
      <c r="A32" s="46"/>
      <c r="B32" s="82" t="s">
        <v>244</v>
      </c>
      <c r="C32" s="80" t="s">
        <v>245</v>
      </c>
      <c r="D32" s="111" t="s">
        <v>195</v>
      </c>
      <c r="E32" s="111" t="s">
        <v>187</v>
      </c>
      <c r="F32" s="80" t="s">
        <v>252</v>
      </c>
      <c r="G32" s="93" t="s">
        <v>188</v>
      </c>
      <c r="H32" s="93" t="s">
        <v>89</v>
      </c>
      <c r="I32" s="93" t="s">
        <v>89</v>
      </c>
      <c r="J32" s="59" t="s">
        <v>246</v>
      </c>
      <c r="K32" s="59" t="s">
        <v>247</v>
      </c>
      <c r="L32" s="59" t="s">
        <v>199</v>
      </c>
      <c r="M32" s="58">
        <v>12</v>
      </c>
      <c r="N32" s="111" t="s">
        <v>180</v>
      </c>
      <c r="O32" s="111" t="s">
        <v>166</v>
      </c>
      <c r="P32" s="116" t="s">
        <v>190</v>
      </c>
      <c r="Q32" s="116" t="s">
        <v>191</v>
      </c>
      <c r="R32" s="116" t="s">
        <v>97</v>
      </c>
      <c r="S32" s="116" t="s">
        <v>179</v>
      </c>
      <c r="T32" s="120">
        <f>U32</f>
        <v>1275000</v>
      </c>
      <c r="U32" s="95">
        <f>V32</f>
        <v>1275000</v>
      </c>
      <c r="V32" s="95">
        <v>1275000</v>
      </c>
      <c r="W32" s="95">
        <v>0</v>
      </c>
      <c r="X32" s="95">
        <v>0</v>
      </c>
      <c r="Y32" s="95">
        <v>0</v>
      </c>
      <c r="Z32" s="95">
        <v>0</v>
      </c>
      <c r="AA32" s="97">
        <v>0</v>
      </c>
      <c r="AB32" s="95">
        <v>225000</v>
      </c>
      <c r="AC32" s="99" t="s">
        <v>99</v>
      </c>
      <c r="AD32" s="97">
        <v>0</v>
      </c>
      <c r="AE32" s="97">
        <f>V32</f>
        <v>1275000</v>
      </c>
      <c r="AF32" s="97">
        <v>0</v>
      </c>
      <c r="AG32" s="97"/>
      <c r="AH32" s="103" t="s">
        <v>217</v>
      </c>
      <c r="AI32" s="103" t="s">
        <v>273</v>
      </c>
      <c r="AJ32" s="101">
        <v>45579</v>
      </c>
    </row>
    <row r="33" spans="1:36" s="47" customFormat="1" ht="47.7" customHeight="1" thickBot="1" x14ac:dyDescent="0.35">
      <c r="A33" s="46"/>
      <c r="B33" s="83"/>
      <c r="C33" s="81"/>
      <c r="D33" s="112"/>
      <c r="E33" s="112"/>
      <c r="F33" s="81"/>
      <c r="G33" s="94"/>
      <c r="H33" s="94"/>
      <c r="I33" s="94"/>
      <c r="J33" s="60" t="s">
        <v>248</v>
      </c>
      <c r="K33" s="60" t="s">
        <v>249</v>
      </c>
      <c r="L33" s="60" t="s">
        <v>202</v>
      </c>
      <c r="M33" s="57">
        <v>15</v>
      </c>
      <c r="N33" s="112"/>
      <c r="O33" s="112"/>
      <c r="P33" s="117"/>
      <c r="Q33" s="117"/>
      <c r="R33" s="117"/>
      <c r="S33" s="117"/>
      <c r="T33" s="121"/>
      <c r="U33" s="96"/>
      <c r="V33" s="96"/>
      <c r="W33" s="96"/>
      <c r="X33" s="96"/>
      <c r="Y33" s="96"/>
      <c r="Z33" s="96"/>
      <c r="AA33" s="98"/>
      <c r="AB33" s="96"/>
      <c r="AC33" s="100"/>
      <c r="AD33" s="98"/>
      <c r="AE33" s="98"/>
      <c r="AF33" s="98"/>
      <c r="AG33" s="98"/>
      <c r="AH33" s="104"/>
      <c r="AI33" s="104"/>
      <c r="AJ33" s="102"/>
    </row>
    <row r="34" spans="1:36" s="47" customFormat="1" ht="47.7" customHeight="1" x14ac:dyDescent="0.3">
      <c r="A34" s="46"/>
      <c r="B34" s="82" t="s">
        <v>250</v>
      </c>
      <c r="C34" s="80" t="s">
        <v>251</v>
      </c>
      <c r="D34" s="111" t="s">
        <v>195</v>
      </c>
      <c r="E34" s="111" t="s">
        <v>187</v>
      </c>
      <c r="F34" s="80" t="s">
        <v>253</v>
      </c>
      <c r="G34" s="93" t="s">
        <v>188</v>
      </c>
      <c r="H34" s="93" t="s">
        <v>89</v>
      </c>
      <c r="I34" s="93" t="s">
        <v>89</v>
      </c>
      <c r="J34" s="59" t="s">
        <v>246</v>
      </c>
      <c r="K34" s="59" t="s">
        <v>247</v>
      </c>
      <c r="L34" s="59" t="s">
        <v>199</v>
      </c>
      <c r="M34" s="58">
        <v>10</v>
      </c>
      <c r="N34" s="93" t="s">
        <v>180</v>
      </c>
      <c r="O34" s="93" t="s">
        <v>127</v>
      </c>
      <c r="P34" s="91" t="s">
        <v>190</v>
      </c>
      <c r="Q34" s="91" t="s">
        <v>191</v>
      </c>
      <c r="R34" s="91" t="s">
        <v>97</v>
      </c>
      <c r="S34" s="91" t="s">
        <v>179</v>
      </c>
      <c r="T34" s="120">
        <f>U34</f>
        <v>100000</v>
      </c>
      <c r="U34" s="95">
        <f>V34</f>
        <v>100000</v>
      </c>
      <c r="V34" s="95">
        <v>100000</v>
      </c>
      <c r="W34" s="95">
        <v>0</v>
      </c>
      <c r="X34" s="95">
        <v>0</v>
      </c>
      <c r="Y34" s="95">
        <v>0</v>
      </c>
      <c r="Z34" s="95">
        <v>0</v>
      </c>
      <c r="AA34" s="97">
        <v>0</v>
      </c>
      <c r="AB34" s="95">
        <v>17648</v>
      </c>
      <c r="AC34" s="99" t="s">
        <v>99</v>
      </c>
      <c r="AD34" s="97">
        <v>0</v>
      </c>
      <c r="AE34" s="97">
        <f>V34</f>
        <v>100000</v>
      </c>
      <c r="AF34" s="97">
        <v>0</v>
      </c>
      <c r="AG34" s="97"/>
      <c r="AH34" s="103" t="s">
        <v>204</v>
      </c>
      <c r="AI34" s="103" t="s">
        <v>203</v>
      </c>
      <c r="AJ34" s="101">
        <v>45513</v>
      </c>
    </row>
    <row r="35" spans="1:36" s="47" customFormat="1" ht="47.7" customHeight="1" thickBot="1" x14ac:dyDescent="0.35">
      <c r="A35" s="46"/>
      <c r="B35" s="83"/>
      <c r="C35" s="81"/>
      <c r="D35" s="112"/>
      <c r="E35" s="112"/>
      <c r="F35" s="81"/>
      <c r="G35" s="94"/>
      <c r="H35" s="94"/>
      <c r="I35" s="94"/>
      <c r="J35" s="60" t="s">
        <v>248</v>
      </c>
      <c r="K35" s="60" t="s">
        <v>249</v>
      </c>
      <c r="L35" s="60" t="s">
        <v>202</v>
      </c>
      <c r="M35" s="57">
        <v>20</v>
      </c>
      <c r="N35" s="94"/>
      <c r="O35" s="94"/>
      <c r="P35" s="92"/>
      <c r="Q35" s="92"/>
      <c r="R35" s="92"/>
      <c r="S35" s="92"/>
      <c r="T35" s="121"/>
      <c r="U35" s="96"/>
      <c r="V35" s="96"/>
      <c r="W35" s="96"/>
      <c r="X35" s="96"/>
      <c r="Y35" s="96"/>
      <c r="Z35" s="96"/>
      <c r="AA35" s="98"/>
      <c r="AB35" s="96"/>
      <c r="AC35" s="100"/>
      <c r="AD35" s="98"/>
      <c r="AE35" s="98"/>
      <c r="AF35" s="98"/>
      <c r="AG35" s="98"/>
      <c r="AH35" s="104"/>
      <c r="AI35" s="104"/>
      <c r="AJ35" s="102"/>
    </row>
    <row r="36" spans="1:36" s="47" customFormat="1" ht="47.7" customHeight="1" x14ac:dyDescent="0.3">
      <c r="A36" s="46"/>
      <c r="B36" s="82" t="s">
        <v>256</v>
      </c>
      <c r="C36" s="80" t="s">
        <v>254</v>
      </c>
      <c r="D36" s="122" t="s">
        <v>195</v>
      </c>
      <c r="E36" s="122" t="s">
        <v>187</v>
      </c>
      <c r="F36" s="80" t="s">
        <v>255</v>
      </c>
      <c r="G36" s="80" t="s">
        <v>188</v>
      </c>
      <c r="H36" s="80" t="s">
        <v>89</v>
      </c>
      <c r="I36" s="80" t="s">
        <v>89</v>
      </c>
      <c r="J36" s="59" t="s">
        <v>246</v>
      </c>
      <c r="K36" s="59" t="s">
        <v>247</v>
      </c>
      <c r="L36" s="59" t="s">
        <v>199</v>
      </c>
      <c r="M36" s="58">
        <v>80</v>
      </c>
      <c r="N36" s="80" t="s">
        <v>180</v>
      </c>
      <c r="O36" s="80" t="s">
        <v>127</v>
      </c>
      <c r="P36" s="91" t="s">
        <v>190</v>
      </c>
      <c r="Q36" s="91" t="s">
        <v>191</v>
      </c>
      <c r="R36" s="91" t="s">
        <v>97</v>
      </c>
      <c r="S36" s="91" t="s">
        <v>179</v>
      </c>
      <c r="T36" s="120">
        <f>U36</f>
        <v>400000</v>
      </c>
      <c r="U36" s="95">
        <f>V36</f>
        <v>400000</v>
      </c>
      <c r="V36" s="95">
        <v>400000</v>
      </c>
      <c r="W36" s="95">
        <v>0</v>
      </c>
      <c r="X36" s="95">
        <v>0</v>
      </c>
      <c r="Y36" s="95">
        <v>0</v>
      </c>
      <c r="Z36" s="95">
        <v>0</v>
      </c>
      <c r="AA36" s="97">
        <v>0</v>
      </c>
      <c r="AB36" s="95">
        <v>70589</v>
      </c>
      <c r="AC36" s="97" t="s">
        <v>99</v>
      </c>
      <c r="AD36" s="97">
        <v>0</v>
      </c>
      <c r="AE36" s="97">
        <f>V36</f>
        <v>400000</v>
      </c>
      <c r="AF36" s="97">
        <v>0</v>
      </c>
      <c r="AG36" s="97"/>
      <c r="AH36" s="103" t="s">
        <v>277</v>
      </c>
      <c r="AI36" s="103" t="s">
        <v>228</v>
      </c>
      <c r="AJ36" s="101">
        <v>45716</v>
      </c>
    </row>
    <row r="37" spans="1:36" s="47" customFormat="1" ht="47.7" customHeight="1" thickBot="1" x14ac:dyDescent="0.35">
      <c r="A37" s="46"/>
      <c r="B37" s="83"/>
      <c r="C37" s="81"/>
      <c r="D37" s="123"/>
      <c r="E37" s="123"/>
      <c r="F37" s="81"/>
      <c r="G37" s="81"/>
      <c r="H37" s="81"/>
      <c r="I37" s="81"/>
      <c r="J37" s="60" t="s">
        <v>248</v>
      </c>
      <c r="K37" s="60" t="s">
        <v>249</v>
      </c>
      <c r="L37" s="60" t="s">
        <v>202</v>
      </c>
      <c r="M37" s="57">
        <v>300</v>
      </c>
      <c r="N37" s="81"/>
      <c r="O37" s="81"/>
      <c r="P37" s="92"/>
      <c r="Q37" s="92"/>
      <c r="R37" s="92"/>
      <c r="S37" s="92"/>
      <c r="T37" s="121"/>
      <c r="U37" s="96"/>
      <c r="V37" s="96"/>
      <c r="W37" s="96"/>
      <c r="X37" s="96"/>
      <c r="Y37" s="96"/>
      <c r="Z37" s="96"/>
      <c r="AA37" s="98"/>
      <c r="AB37" s="96"/>
      <c r="AC37" s="98"/>
      <c r="AD37" s="98"/>
      <c r="AE37" s="98"/>
      <c r="AF37" s="98"/>
      <c r="AG37" s="98"/>
      <c r="AH37" s="104"/>
      <c r="AI37" s="104"/>
      <c r="AJ37" s="102"/>
    </row>
    <row r="38" spans="1:36" s="47" customFormat="1" ht="47.7" customHeight="1" x14ac:dyDescent="0.3">
      <c r="A38" s="46"/>
      <c r="B38" s="82" t="s">
        <v>257</v>
      </c>
      <c r="C38" s="80" t="s">
        <v>258</v>
      </c>
      <c r="D38" s="122" t="s">
        <v>195</v>
      </c>
      <c r="E38" s="122" t="s">
        <v>187</v>
      </c>
      <c r="F38" s="80" t="s">
        <v>259</v>
      </c>
      <c r="G38" s="80" t="s">
        <v>188</v>
      </c>
      <c r="H38" s="80" t="s">
        <v>89</v>
      </c>
      <c r="I38" s="80" t="s">
        <v>89</v>
      </c>
      <c r="J38" s="59" t="s">
        <v>246</v>
      </c>
      <c r="K38" s="59" t="s">
        <v>247</v>
      </c>
      <c r="L38" s="59" t="s">
        <v>199</v>
      </c>
      <c r="M38" s="58">
        <v>20</v>
      </c>
      <c r="N38" s="80" t="s">
        <v>180</v>
      </c>
      <c r="O38" s="80" t="s">
        <v>174</v>
      </c>
      <c r="P38" s="91" t="s">
        <v>190</v>
      </c>
      <c r="Q38" s="91" t="s">
        <v>191</v>
      </c>
      <c r="R38" s="91" t="s">
        <v>97</v>
      </c>
      <c r="S38" s="91" t="s">
        <v>179</v>
      </c>
      <c r="T38" s="120">
        <f>U38</f>
        <v>722500</v>
      </c>
      <c r="U38" s="95">
        <f>V38</f>
        <v>722500</v>
      </c>
      <c r="V38" s="95">
        <v>722500</v>
      </c>
      <c r="W38" s="95">
        <v>0</v>
      </c>
      <c r="X38" s="95">
        <v>0</v>
      </c>
      <c r="Y38" s="95">
        <v>0</v>
      </c>
      <c r="Z38" s="95">
        <v>0</v>
      </c>
      <c r="AA38" s="97">
        <v>0</v>
      </c>
      <c r="AB38" s="95">
        <v>127500</v>
      </c>
      <c r="AC38" s="97" t="s">
        <v>99</v>
      </c>
      <c r="AD38" s="97">
        <v>0</v>
      </c>
      <c r="AE38" s="97">
        <f>V38</f>
        <v>722500</v>
      </c>
      <c r="AF38" s="97">
        <v>0</v>
      </c>
      <c r="AG38" s="97"/>
      <c r="AH38" s="103" t="s">
        <v>217</v>
      </c>
      <c r="AI38" s="103" t="s">
        <v>218</v>
      </c>
      <c r="AJ38" s="101">
        <v>45579</v>
      </c>
    </row>
    <row r="39" spans="1:36" s="47" customFormat="1" ht="47.7" customHeight="1" thickBot="1" x14ac:dyDescent="0.35">
      <c r="A39" s="46"/>
      <c r="B39" s="83"/>
      <c r="C39" s="81"/>
      <c r="D39" s="123"/>
      <c r="E39" s="123"/>
      <c r="F39" s="81"/>
      <c r="G39" s="81"/>
      <c r="H39" s="81"/>
      <c r="I39" s="81"/>
      <c r="J39" s="60" t="s">
        <v>248</v>
      </c>
      <c r="K39" s="60" t="s">
        <v>249</v>
      </c>
      <c r="L39" s="60" t="s">
        <v>202</v>
      </c>
      <c r="M39" s="57">
        <v>200</v>
      </c>
      <c r="N39" s="81"/>
      <c r="O39" s="81"/>
      <c r="P39" s="92"/>
      <c r="Q39" s="92"/>
      <c r="R39" s="92"/>
      <c r="S39" s="92"/>
      <c r="T39" s="121"/>
      <c r="U39" s="96"/>
      <c r="V39" s="96"/>
      <c r="W39" s="96"/>
      <c r="X39" s="96"/>
      <c r="Y39" s="96"/>
      <c r="Z39" s="96"/>
      <c r="AA39" s="98"/>
      <c r="AB39" s="96"/>
      <c r="AC39" s="98"/>
      <c r="AD39" s="98"/>
      <c r="AE39" s="98"/>
      <c r="AF39" s="98"/>
      <c r="AG39" s="98"/>
      <c r="AH39" s="104"/>
      <c r="AI39" s="104"/>
      <c r="AJ39" s="102"/>
    </row>
    <row r="40" spans="1:36" s="47" customFormat="1" ht="47.7" customHeight="1" x14ac:dyDescent="0.3">
      <c r="A40" s="46"/>
      <c r="B40" s="82" t="s">
        <v>260</v>
      </c>
      <c r="C40" s="80" t="s">
        <v>261</v>
      </c>
      <c r="D40" s="122" t="s">
        <v>195</v>
      </c>
      <c r="E40" s="122" t="s">
        <v>187</v>
      </c>
      <c r="F40" s="80" t="s">
        <v>265</v>
      </c>
      <c r="G40" s="80" t="s">
        <v>266</v>
      </c>
      <c r="H40" s="80" t="s">
        <v>89</v>
      </c>
      <c r="I40" s="80" t="s">
        <v>89</v>
      </c>
      <c r="J40" s="59" t="s">
        <v>267</v>
      </c>
      <c r="K40" s="59" t="s">
        <v>268</v>
      </c>
      <c r="L40" s="59" t="s">
        <v>202</v>
      </c>
      <c r="M40" s="58">
        <v>80</v>
      </c>
      <c r="N40" s="80" t="s">
        <v>180</v>
      </c>
      <c r="O40" s="80" t="s">
        <v>174</v>
      </c>
      <c r="P40" s="91" t="s">
        <v>190</v>
      </c>
      <c r="Q40" s="91" t="s">
        <v>191</v>
      </c>
      <c r="R40" s="91" t="s">
        <v>97</v>
      </c>
      <c r="S40" s="91" t="s">
        <v>179</v>
      </c>
      <c r="T40" s="120">
        <f>U40</f>
        <v>8273192</v>
      </c>
      <c r="U40" s="95">
        <f>V40</f>
        <v>8273192</v>
      </c>
      <c r="V40" s="95">
        <v>8273192</v>
      </c>
      <c r="W40" s="95">
        <v>0</v>
      </c>
      <c r="X40" s="95">
        <v>0</v>
      </c>
      <c r="Y40" s="95">
        <v>0</v>
      </c>
      <c r="Z40" s="95">
        <v>0</v>
      </c>
      <c r="AA40" s="97">
        <v>0</v>
      </c>
      <c r="AB40" s="95">
        <v>3979299</v>
      </c>
      <c r="AC40" s="97" t="s">
        <v>99</v>
      </c>
      <c r="AD40" s="97">
        <v>0</v>
      </c>
      <c r="AE40" s="97">
        <f>V40</f>
        <v>8273192</v>
      </c>
      <c r="AF40" s="97">
        <v>0</v>
      </c>
      <c r="AG40" s="97"/>
      <c r="AH40" s="103" t="s">
        <v>204</v>
      </c>
      <c r="AI40" s="103" t="s">
        <v>203</v>
      </c>
      <c r="AJ40" s="101">
        <v>45513</v>
      </c>
    </row>
    <row r="41" spans="1:36" s="47" customFormat="1" ht="47.7" customHeight="1" thickBot="1" x14ac:dyDescent="0.35">
      <c r="A41" s="46"/>
      <c r="B41" s="83"/>
      <c r="C41" s="81"/>
      <c r="D41" s="123"/>
      <c r="E41" s="123"/>
      <c r="F41" s="81"/>
      <c r="G41" s="81"/>
      <c r="H41" s="81"/>
      <c r="I41" s="81"/>
      <c r="J41" s="60" t="s">
        <v>269</v>
      </c>
      <c r="K41" s="60" t="s">
        <v>270</v>
      </c>
      <c r="L41" s="60" t="s">
        <v>189</v>
      </c>
      <c r="M41" s="57">
        <v>80</v>
      </c>
      <c r="N41" s="81"/>
      <c r="O41" s="81"/>
      <c r="P41" s="92"/>
      <c r="Q41" s="92"/>
      <c r="R41" s="92"/>
      <c r="S41" s="92"/>
      <c r="T41" s="121"/>
      <c r="U41" s="96"/>
      <c r="V41" s="96"/>
      <c r="W41" s="96"/>
      <c r="X41" s="96"/>
      <c r="Y41" s="96"/>
      <c r="Z41" s="96"/>
      <c r="AA41" s="98"/>
      <c r="AB41" s="96"/>
      <c r="AC41" s="98"/>
      <c r="AD41" s="98"/>
      <c r="AE41" s="98"/>
      <c r="AF41" s="98"/>
      <c r="AG41" s="98"/>
      <c r="AH41" s="104"/>
      <c r="AI41" s="104"/>
      <c r="AJ41" s="102"/>
    </row>
    <row r="42" spans="1:36" s="47" customFormat="1" ht="47.7" customHeight="1" x14ac:dyDescent="0.3">
      <c r="A42" s="46"/>
      <c r="B42" s="82" t="s">
        <v>262</v>
      </c>
      <c r="C42" s="80" t="s">
        <v>263</v>
      </c>
      <c r="D42" s="122" t="s">
        <v>195</v>
      </c>
      <c r="E42" s="122" t="s">
        <v>187</v>
      </c>
      <c r="F42" s="80" t="s">
        <v>271</v>
      </c>
      <c r="G42" s="80" t="s">
        <v>266</v>
      </c>
      <c r="H42" s="80" t="s">
        <v>89</v>
      </c>
      <c r="I42" s="80" t="s">
        <v>89</v>
      </c>
      <c r="J42" s="59" t="s">
        <v>267</v>
      </c>
      <c r="K42" s="59" t="s">
        <v>268</v>
      </c>
      <c r="L42" s="59" t="s">
        <v>202</v>
      </c>
      <c r="M42" s="58">
        <v>127</v>
      </c>
      <c r="N42" s="80" t="s">
        <v>180</v>
      </c>
      <c r="O42" s="80" t="s">
        <v>139</v>
      </c>
      <c r="P42" s="91" t="s">
        <v>190</v>
      </c>
      <c r="Q42" s="91" t="s">
        <v>191</v>
      </c>
      <c r="R42" s="91" t="s">
        <v>97</v>
      </c>
      <c r="S42" s="91" t="s">
        <v>179</v>
      </c>
      <c r="T42" s="120">
        <f>U42</f>
        <v>3550000</v>
      </c>
      <c r="U42" s="95">
        <f>V42</f>
        <v>3550000</v>
      </c>
      <c r="V42" s="95">
        <v>3550000</v>
      </c>
      <c r="W42" s="95">
        <v>0</v>
      </c>
      <c r="X42" s="95">
        <v>0</v>
      </c>
      <c r="Y42" s="95">
        <v>0</v>
      </c>
      <c r="Z42" s="95">
        <v>0</v>
      </c>
      <c r="AA42" s="97">
        <v>0</v>
      </c>
      <c r="AB42" s="95">
        <v>626470.59</v>
      </c>
      <c r="AC42" s="97" t="s">
        <v>99</v>
      </c>
      <c r="AD42" s="97">
        <v>0</v>
      </c>
      <c r="AE42" s="97">
        <f>V42</f>
        <v>3550000</v>
      </c>
      <c r="AF42" s="97">
        <v>0</v>
      </c>
      <c r="AG42" s="97"/>
      <c r="AH42" s="103">
        <v>45627</v>
      </c>
      <c r="AI42" s="103">
        <v>45658</v>
      </c>
      <c r="AJ42" s="101">
        <v>45644</v>
      </c>
    </row>
    <row r="43" spans="1:36" s="47" customFormat="1" ht="47.7" customHeight="1" thickBot="1" x14ac:dyDescent="0.35">
      <c r="A43" s="46"/>
      <c r="B43" s="83"/>
      <c r="C43" s="81"/>
      <c r="D43" s="123"/>
      <c r="E43" s="123"/>
      <c r="F43" s="81"/>
      <c r="G43" s="81"/>
      <c r="H43" s="81"/>
      <c r="I43" s="81"/>
      <c r="J43" s="60" t="s">
        <v>269</v>
      </c>
      <c r="K43" s="60" t="s">
        <v>270</v>
      </c>
      <c r="L43" s="60" t="s">
        <v>189</v>
      </c>
      <c r="M43" s="57">
        <v>140</v>
      </c>
      <c r="N43" s="81"/>
      <c r="O43" s="81"/>
      <c r="P43" s="92"/>
      <c r="Q43" s="92"/>
      <c r="R43" s="92"/>
      <c r="S43" s="92"/>
      <c r="T43" s="121"/>
      <c r="U43" s="96"/>
      <c r="V43" s="96"/>
      <c r="W43" s="96"/>
      <c r="X43" s="96"/>
      <c r="Y43" s="96"/>
      <c r="Z43" s="96"/>
      <c r="AA43" s="98"/>
      <c r="AB43" s="96"/>
      <c r="AC43" s="98"/>
      <c r="AD43" s="98"/>
      <c r="AE43" s="98"/>
      <c r="AF43" s="98"/>
      <c r="AG43" s="98"/>
      <c r="AH43" s="104"/>
      <c r="AI43" s="104"/>
      <c r="AJ43" s="102"/>
    </row>
    <row r="44" spans="1:36" s="47" customFormat="1" ht="47.7" customHeight="1" x14ac:dyDescent="0.3">
      <c r="A44" s="46"/>
      <c r="B44" s="236" t="s">
        <v>279</v>
      </c>
      <c r="C44" s="221" t="s">
        <v>264</v>
      </c>
      <c r="D44" s="237" t="s">
        <v>195</v>
      </c>
      <c r="E44" s="237" t="s">
        <v>187</v>
      </c>
      <c r="F44" s="221" t="s">
        <v>272</v>
      </c>
      <c r="G44" s="221" t="s">
        <v>266</v>
      </c>
      <c r="H44" s="221" t="s">
        <v>89</v>
      </c>
      <c r="I44" s="221" t="s">
        <v>89</v>
      </c>
      <c r="J44" s="220" t="s">
        <v>267</v>
      </c>
      <c r="K44" s="220" t="s">
        <v>268</v>
      </c>
      <c r="L44" s="220" t="s">
        <v>202</v>
      </c>
      <c r="M44" s="220">
        <v>40</v>
      </c>
      <c r="N44" s="221" t="s">
        <v>180</v>
      </c>
      <c r="O44" s="221" t="s">
        <v>127</v>
      </c>
      <c r="P44" s="221" t="s">
        <v>190</v>
      </c>
      <c r="Q44" s="221" t="s">
        <v>191</v>
      </c>
      <c r="R44" s="221" t="s">
        <v>97</v>
      </c>
      <c r="S44" s="221" t="s">
        <v>179</v>
      </c>
      <c r="T44" s="238">
        <f>U44</f>
        <v>2437500</v>
      </c>
      <c r="U44" s="239">
        <f>V44</f>
        <v>2437500</v>
      </c>
      <c r="V44" s="239">
        <v>2437500</v>
      </c>
      <c r="W44" s="239">
        <v>0</v>
      </c>
      <c r="X44" s="239">
        <v>0</v>
      </c>
      <c r="Y44" s="239">
        <v>0</v>
      </c>
      <c r="Z44" s="239">
        <v>0</v>
      </c>
      <c r="AA44" s="239">
        <v>0</v>
      </c>
      <c r="AB44" s="239">
        <v>430148</v>
      </c>
      <c r="AC44" s="239" t="s">
        <v>99</v>
      </c>
      <c r="AD44" s="239">
        <v>0</v>
      </c>
      <c r="AE44" s="239">
        <f>V44</f>
        <v>2437500</v>
      </c>
      <c r="AF44" s="239">
        <v>0</v>
      </c>
      <c r="AG44" s="239"/>
      <c r="AH44" s="240" t="s">
        <v>237</v>
      </c>
      <c r="AI44" s="240" t="s">
        <v>238</v>
      </c>
      <c r="AJ44" s="248">
        <v>45943</v>
      </c>
    </row>
    <row r="45" spans="1:36" s="47" customFormat="1" ht="47.7" customHeight="1" thickBot="1" x14ac:dyDescent="0.35">
      <c r="A45" s="46"/>
      <c r="B45" s="241"/>
      <c r="C45" s="231"/>
      <c r="D45" s="242"/>
      <c r="E45" s="242"/>
      <c r="F45" s="231"/>
      <c r="G45" s="231"/>
      <c r="H45" s="231"/>
      <c r="I45" s="231"/>
      <c r="J45" s="243" t="s">
        <v>269</v>
      </c>
      <c r="K45" s="243" t="s">
        <v>270</v>
      </c>
      <c r="L45" s="243" t="s">
        <v>189</v>
      </c>
      <c r="M45" s="243">
        <v>40</v>
      </c>
      <c r="N45" s="231"/>
      <c r="O45" s="231"/>
      <c r="P45" s="231"/>
      <c r="Q45" s="231"/>
      <c r="R45" s="231"/>
      <c r="S45" s="231"/>
      <c r="T45" s="244"/>
      <c r="U45" s="245"/>
      <c r="V45" s="245"/>
      <c r="W45" s="245"/>
      <c r="X45" s="245"/>
      <c r="Y45" s="245"/>
      <c r="Z45" s="245"/>
      <c r="AA45" s="245"/>
      <c r="AB45" s="245"/>
      <c r="AC45" s="245"/>
      <c r="AD45" s="245"/>
      <c r="AE45" s="245"/>
      <c r="AF45" s="245"/>
      <c r="AG45" s="245"/>
      <c r="AH45" s="246"/>
      <c r="AI45" s="246"/>
      <c r="AJ45" s="247"/>
    </row>
    <row r="46" spans="1:36" s="47" customFormat="1" ht="47.7" customHeight="1" x14ac:dyDescent="0.3">
      <c r="A46" s="46"/>
      <c r="B46" s="82" t="s">
        <v>280</v>
      </c>
      <c r="C46" s="80" t="s">
        <v>264</v>
      </c>
      <c r="D46" s="122" t="s">
        <v>195</v>
      </c>
      <c r="E46" s="122" t="s">
        <v>187</v>
      </c>
      <c r="F46" s="80" t="s">
        <v>272</v>
      </c>
      <c r="G46" s="80" t="s">
        <v>266</v>
      </c>
      <c r="H46" s="80" t="s">
        <v>89</v>
      </c>
      <c r="I46" s="80" t="s">
        <v>89</v>
      </c>
      <c r="J46" s="58" t="s">
        <v>267</v>
      </c>
      <c r="K46" s="58" t="s">
        <v>268</v>
      </c>
      <c r="L46" s="58" t="s">
        <v>202</v>
      </c>
      <c r="M46" s="58">
        <v>40</v>
      </c>
      <c r="N46" s="80" t="s">
        <v>180</v>
      </c>
      <c r="O46" s="80" t="s">
        <v>127</v>
      </c>
      <c r="P46" s="80" t="s">
        <v>190</v>
      </c>
      <c r="Q46" s="80" t="s">
        <v>191</v>
      </c>
      <c r="R46" s="80" t="s">
        <v>97</v>
      </c>
      <c r="S46" s="80" t="s">
        <v>179</v>
      </c>
      <c r="T46" s="120">
        <f>U46</f>
        <v>2437500</v>
      </c>
      <c r="U46" s="95">
        <f>V46</f>
        <v>2437500</v>
      </c>
      <c r="V46" s="95">
        <v>2437500</v>
      </c>
      <c r="W46" s="95">
        <v>0</v>
      </c>
      <c r="X46" s="95">
        <v>0</v>
      </c>
      <c r="Y46" s="95">
        <v>0</v>
      </c>
      <c r="Z46" s="95">
        <v>0</v>
      </c>
      <c r="AA46" s="95">
        <v>0</v>
      </c>
      <c r="AB46" s="95">
        <v>430148</v>
      </c>
      <c r="AC46" s="95" t="s">
        <v>99</v>
      </c>
      <c r="AD46" s="95">
        <v>0</v>
      </c>
      <c r="AE46" s="95">
        <f>V46</f>
        <v>2437500</v>
      </c>
      <c r="AF46" s="95">
        <v>0</v>
      </c>
      <c r="AG46" s="95"/>
      <c r="AH46" s="103">
        <v>46235</v>
      </c>
      <c r="AI46" s="103">
        <v>46266</v>
      </c>
      <c r="AJ46" s="249"/>
    </row>
    <row r="47" spans="1:36" s="47" customFormat="1" ht="47.7" customHeight="1" thickBot="1" x14ac:dyDescent="0.35">
      <c r="A47" s="46"/>
      <c r="B47" s="83"/>
      <c r="C47" s="81"/>
      <c r="D47" s="123"/>
      <c r="E47" s="123"/>
      <c r="F47" s="81"/>
      <c r="G47" s="81"/>
      <c r="H47" s="81"/>
      <c r="I47" s="81"/>
      <c r="J47" s="57" t="s">
        <v>269</v>
      </c>
      <c r="K47" s="57" t="s">
        <v>270</v>
      </c>
      <c r="L47" s="57" t="s">
        <v>189</v>
      </c>
      <c r="M47" s="57">
        <v>40</v>
      </c>
      <c r="N47" s="81"/>
      <c r="O47" s="81"/>
      <c r="P47" s="81"/>
      <c r="Q47" s="81"/>
      <c r="R47" s="81"/>
      <c r="S47" s="81"/>
      <c r="T47" s="121"/>
      <c r="U47" s="96"/>
      <c r="V47" s="96"/>
      <c r="W47" s="96"/>
      <c r="X47" s="96"/>
      <c r="Y47" s="96"/>
      <c r="Z47" s="96"/>
      <c r="AA47" s="96"/>
      <c r="AB47" s="96"/>
      <c r="AC47" s="96"/>
      <c r="AD47" s="96"/>
      <c r="AE47" s="96"/>
      <c r="AF47" s="96"/>
      <c r="AG47" s="96"/>
      <c r="AH47" s="104"/>
      <c r="AI47" s="104"/>
      <c r="AJ47" s="250"/>
    </row>
    <row r="48" spans="1:36" x14ac:dyDescent="0.3">
      <c r="A48" s="1"/>
      <c r="B48" s="8" t="s">
        <v>23</v>
      </c>
      <c r="C48" s="9"/>
      <c r="D48" s="9"/>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x14ac:dyDescent="0.3">
      <c r="A49" s="9"/>
      <c r="B49" s="9" t="s">
        <v>73</v>
      </c>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row>
    <row r="50" spans="1:36" x14ac:dyDescent="0.3">
      <c r="A50" s="14"/>
      <c r="B50" s="9" t="s">
        <v>74</v>
      </c>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row>
    <row r="51" spans="1:36" s="49" customFormat="1" x14ac:dyDescent="0.3">
      <c r="A51" s="48"/>
      <c r="B51" s="1" t="s">
        <v>282</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x14ac:dyDescent="0.3">
      <c r="A52" s="1"/>
      <c r="B52" s="1" t="s">
        <v>281</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1:36" x14ac:dyDescent="0.3">
      <c r="A53" s="1"/>
      <c r="B53" s="1" t="s">
        <v>283</v>
      </c>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x14ac:dyDescent="0.3">
      <c r="A54" s="1"/>
      <c r="B54" s="67" t="s">
        <v>24</v>
      </c>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row>
  </sheetData>
  <mergeCells count="668">
    <mergeCell ref="AG46:AG47"/>
    <mergeCell ref="AH46:AH47"/>
    <mergeCell ref="AI46:AI47"/>
    <mergeCell ref="AJ46:AJ47"/>
    <mergeCell ref="X46:X47"/>
    <mergeCell ref="Y46:Y47"/>
    <mergeCell ref="Z46:Z47"/>
    <mergeCell ref="AA46:AA47"/>
    <mergeCell ref="AB46:AB47"/>
    <mergeCell ref="AC46:AC47"/>
    <mergeCell ref="AD46:AD47"/>
    <mergeCell ref="AE46:AE47"/>
    <mergeCell ref="AF46:AF47"/>
    <mergeCell ref="O46:O47"/>
    <mergeCell ref="P46:P47"/>
    <mergeCell ref="Q46:Q47"/>
    <mergeCell ref="R46:R47"/>
    <mergeCell ref="S46:S47"/>
    <mergeCell ref="T46:T47"/>
    <mergeCell ref="U46:U47"/>
    <mergeCell ref="V46:V47"/>
    <mergeCell ref="W46:W47"/>
    <mergeCell ref="B46:B47"/>
    <mergeCell ref="C46:C47"/>
    <mergeCell ref="D46:D47"/>
    <mergeCell ref="E46:E47"/>
    <mergeCell ref="F46:F47"/>
    <mergeCell ref="G46:G47"/>
    <mergeCell ref="H46:H47"/>
    <mergeCell ref="I46:I47"/>
    <mergeCell ref="N46:N47"/>
    <mergeCell ref="AA26:AA27"/>
    <mergeCell ref="AB26:AB27"/>
    <mergeCell ref="AC26:AC27"/>
    <mergeCell ref="AD26:AD27"/>
    <mergeCell ref="AE26:AE27"/>
    <mergeCell ref="AF26:AF27"/>
    <mergeCell ref="AG26:AG27"/>
    <mergeCell ref="AH26:AH27"/>
    <mergeCell ref="AI26:AI27"/>
    <mergeCell ref="AJ24:AJ27"/>
    <mergeCell ref="T24:T27"/>
    <mergeCell ref="G24:G27"/>
    <mergeCell ref="B24:B27"/>
    <mergeCell ref="C24:C27"/>
    <mergeCell ref="D24:D27"/>
    <mergeCell ref="E24:E27"/>
    <mergeCell ref="F24:F27"/>
    <mergeCell ref="H24:H27"/>
    <mergeCell ref="I24:I27"/>
    <mergeCell ref="N26:N27"/>
    <mergeCell ref="O26:O27"/>
    <mergeCell ref="P26:P27"/>
    <mergeCell ref="Q26:Q27"/>
    <mergeCell ref="R26:R27"/>
    <mergeCell ref="S26:S27"/>
    <mergeCell ref="U26:U27"/>
    <mergeCell ref="V26:V27"/>
    <mergeCell ref="W26:W27"/>
    <mergeCell ref="X26:X27"/>
    <mergeCell ref="Y26:Y27"/>
    <mergeCell ref="Z26:Z27"/>
    <mergeCell ref="AF40:AF41"/>
    <mergeCell ref="AE40:AE41"/>
    <mergeCell ref="AD40:AD41"/>
    <mergeCell ref="AC40:AC41"/>
    <mergeCell ref="AB40:AB41"/>
    <mergeCell ref="AA40:AA41"/>
    <mergeCell ref="Z40:Z41"/>
    <mergeCell ref="AD44:AD45"/>
    <mergeCell ref="AC44:AC45"/>
    <mergeCell ref="AB44:AB45"/>
    <mergeCell ref="AA44:AA45"/>
    <mergeCell ref="Z44:Z45"/>
    <mergeCell ref="Y44:Y45"/>
    <mergeCell ref="X44:X45"/>
    <mergeCell ref="T40:T41"/>
    <mergeCell ref="AJ44:AJ45"/>
    <mergeCell ref="AI44:AI45"/>
    <mergeCell ref="AH44:AH45"/>
    <mergeCell ref="AG44:AG45"/>
    <mergeCell ref="AF44:AF45"/>
    <mergeCell ref="AE44:AE45"/>
    <mergeCell ref="AJ42:AJ43"/>
    <mergeCell ref="AI42:AI43"/>
    <mergeCell ref="AH42:AH43"/>
    <mergeCell ref="AG42:AG43"/>
    <mergeCell ref="AF42:AF43"/>
    <mergeCell ref="AE42:AE43"/>
    <mergeCell ref="AJ40:AJ41"/>
    <mergeCell ref="AI40:AI41"/>
    <mergeCell ref="AH40:AH41"/>
    <mergeCell ref="AG40:AG41"/>
    <mergeCell ref="AD42:AD43"/>
    <mergeCell ref="AC42:AC43"/>
    <mergeCell ref="AB42:AB43"/>
    <mergeCell ref="AA42:AA43"/>
    <mergeCell ref="Z42:Z43"/>
    <mergeCell ref="Y42:Y43"/>
    <mergeCell ref="X42:X43"/>
    <mergeCell ref="W42:W43"/>
    <mergeCell ref="V42:V43"/>
    <mergeCell ref="N44:N45"/>
    <mergeCell ref="N42:N43"/>
    <mergeCell ref="N40:N41"/>
    <mergeCell ref="U40:U41"/>
    <mergeCell ref="Y40:Y41"/>
    <mergeCell ref="X40:X41"/>
    <mergeCell ref="W40:W41"/>
    <mergeCell ref="V40:V41"/>
    <mergeCell ref="U44:U45"/>
    <mergeCell ref="T44:T45"/>
    <mergeCell ref="U42:U43"/>
    <mergeCell ref="T42:T43"/>
    <mergeCell ref="R42:R43"/>
    <mergeCell ref="Q42:Q43"/>
    <mergeCell ref="P42:P43"/>
    <mergeCell ref="O42:O43"/>
    <mergeCell ref="S40:S41"/>
    <mergeCell ref="R40:R41"/>
    <mergeCell ref="Q40:Q41"/>
    <mergeCell ref="P40:P41"/>
    <mergeCell ref="O40:O41"/>
    <mergeCell ref="D44:D45"/>
    <mergeCell ref="D42:D43"/>
    <mergeCell ref="D40:D41"/>
    <mergeCell ref="C44:C45"/>
    <mergeCell ref="C42:C43"/>
    <mergeCell ref="C40:C41"/>
    <mergeCell ref="B44:B45"/>
    <mergeCell ref="B42:B43"/>
    <mergeCell ref="B40:B41"/>
    <mergeCell ref="AA38:AA39"/>
    <mergeCell ref="G44:G45"/>
    <mergeCell ref="G42:G43"/>
    <mergeCell ref="G40:G41"/>
    <mergeCell ref="F44:F45"/>
    <mergeCell ref="F42:F43"/>
    <mergeCell ref="F40:F41"/>
    <mergeCell ref="E44:E45"/>
    <mergeCell ref="E42:E43"/>
    <mergeCell ref="E40:E41"/>
    <mergeCell ref="I44:I45"/>
    <mergeCell ref="H44:H45"/>
    <mergeCell ref="I42:I43"/>
    <mergeCell ref="H42:H43"/>
    <mergeCell ref="W44:W45"/>
    <mergeCell ref="V44:V45"/>
    <mergeCell ref="I40:I41"/>
    <mergeCell ref="H40:H41"/>
    <mergeCell ref="S44:S45"/>
    <mergeCell ref="R44:R45"/>
    <mergeCell ref="Q44:Q45"/>
    <mergeCell ref="P44:P45"/>
    <mergeCell ref="O44:O45"/>
    <mergeCell ref="S42:S43"/>
    <mergeCell ref="AJ38:AJ39"/>
    <mergeCell ref="AI38:AI39"/>
    <mergeCell ref="AH38:AH39"/>
    <mergeCell ref="AG38:AG39"/>
    <mergeCell ref="AF38:AF39"/>
    <mergeCell ref="AE38:AE39"/>
    <mergeCell ref="AD38:AD39"/>
    <mergeCell ref="AC38:AC39"/>
    <mergeCell ref="AB38:AB39"/>
    <mergeCell ref="I38:I39"/>
    <mergeCell ref="H38:H39"/>
    <mergeCell ref="G38:G39"/>
    <mergeCell ref="F38:F39"/>
    <mergeCell ref="E38:E39"/>
    <mergeCell ref="D38:D39"/>
    <mergeCell ref="C38:C39"/>
    <mergeCell ref="B38:B39"/>
    <mergeCell ref="Z38:Z39"/>
    <mergeCell ref="Y38:Y39"/>
    <mergeCell ref="X38:X39"/>
    <mergeCell ref="W38:W39"/>
    <mergeCell ref="V38:V39"/>
    <mergeCell ref="U38:U39"/>
    <mergeCell ref="T38:T39"/>
    <mergeCell ref="S38:S39"/>
    <mergeCell ref="R38:R39"/>
    <mergeCell ref="Q38:Q39"/>
    <mergeCell ref="P38:P39"/>
    <mergeCell ref="O38:O39"/>
    <mergeCell ref="N38:N39"/>
    <mergeCell ref="E36:E37"/>
    <mergeCell ref="D36:D37"/>
    <mergeCell ref="C36:C37"/>
    <mergeCell ref="B36:B37"/>
    <mergeCell ref="W36:W37"/>
    <mergeCell ref="V36:V37"/>
    <mergeCell ref="U36:U37"/>
    <mergeCell ref="T36:T37"/>
    <mergeCell ref="S36:S37"/>
    <mergeCell ref="R36:R37"/>
    <mergeCell ref="Q36:Q37"/>
    <mergeCell ref="P36:P37"/>
    <mergeCell ref="O36:O37"/>
    <mergeCell ref="N36:N37"/>
    <mergeCell ref="AJ34:AJ35"/>
    <mergeCell ref="AI34:AI35"/>
    <mergeCell ref="I36:I37"/>
    <mergeCell ref="H36:H37"/>
    <mergeCell ref="G36:G37"/>
    <mergeCell ref="F36:F37"/>
    <mergeCell ref="AH36:AH37"/>
    <mergeCell ref="AG36:AG37"/>
    <mergeCell ref="AF36:AF37"/>
    <mergeCell ref="AE36:AE37"/>
    <mergeCell ref="AD36:AD37"/>
    <mergeCell ref="AC36:AC37"/>
    <mergeCell ref="AB36:AB37"/>
    <mergeCell ref="AA36:AA37"/>
    <mergeCell ref="Z36:Z37"/>
    <mergeCell ref="Y36:Y37"/>
    <mergeCell ref="X36:X37"/>
    <mergeCell ref="AJ36:AJ37"/>
    <mergeCell ref="AI36:AI37"/>
    <mergeCell ref="AH34:AH35"/>
    <mergeCell ref="AG34:AG35"/>
    <mergeCell ref="AF34:AF35"/>
    <mergeCell ref="AE34:AE35"/>
    <mergeCell ref="AD34:AD35"/>
    <mergeCell ref="AC34:AC35"/>
    <mergeCell ref="AB34:AB35"/>
    <mergeCell ref="AA34:AA35"/>
    <mergeCell ref="Z34:Z35"/>
    <mergeCell ref="I34:I35"/>
    <mergeCell ref="H34:H35"/>
    <mergeCell ref="Y34:Y35"/>
    <mergeCell ref="X34:X35"/>
    <mergeCell ref="W34:W35"/>
    <mergeCell ref="G34:G35"/>
    <mergeCell ref="F34:F35"/>
    <mergeCell ref="E34:E35"/>
    <mergeCell ref="D34:D35"/>
    <mergeCell ref="C34:C35"/>
    <mergeCell ref="B34:B35"/>
    <mergeCell ref="V34:V35"/>
    <mergeCell ref="U34:U35"/>
    <mergeCell ref="T34:T35"/>
    <mergeCell ref="S34:S35"/>
    <mergeCell ref="R34:R35"/>
    <mergeCell ref="Q34:Q35"/>
    <mergeCell ref="P34:P35"/>
    <mergeCell ref="O34:O35"/>
    <mergeCell ref="N34:N35"/>
    <mergeCell ref="F32:F33"/>
    <mergeCell ref="E32:E33"/>
    <mergeCell ref="D32:D33"/>
    <mergeCell ref="C32:C33"/>
    <mergeCell ref="B32:B33"/>
    <mergeCell ref="V32:V33"/>
    <mergeCell ref="U32:U33"/>
    <mergeCell ref="T32:T33"/>
    <mergeCell ref="S32:S33"/>
    <mergeCell ref="R32:R33"/>
    <mergeCell ref="Q32:Q33"/>
    <mergeCell ref="P32:P33"/>
    <mergeCell ref="O32:O33"/>
    <mergeCell ref="N32:N33"/>
    <mergeCell ref="AJ30:AJ31"/>
    <mergeCell ref="AI30:AI31"/>
    <mergeCell ref="AH30:AH31"/>
    <mergeCell ref="AG30:AG31"/>
    <mergeCell ref="AF30:AF31"/>
    <mergeCell ref="AE30:AE31"/>
    <mergeCell ref="I32:I33"/>
    <mergeCell ref="H32:H33"/>
    <mergeCell ref="G32:G33"/>
    <mergeCell ref="AD32:AD33"/>
    <mergeCell ref="AC32:AC33"/>
    <mergeCell ref="AB32:AB33"/>
    <mergeCell ref="AA32:AA33"/>
    <mergeCell ref="Z32:Z33"/>
    <mergeCell ref="Y32:Y33"/>
    <mergeCell ref="X32:X33"/>
    <mergeCell ref="W32:W33"/>
    <mergeCell ref="AJ32:AJ33"/>
    <mergeCell ref="AI32:AI33"/>
    <mergeCell ref="AH32:AH33"/>
    <mergeCell ref="AG32:AG33"/>
    <mergeCell ref="AF32:AF33"/>
    <mergeCell ref="AE32:AE33"/>
    <mergeCell ref="AD30:AD31"/>
    <mergeCell ref="AC30:AC31"/>
    <mergeCell ref="AB30:AB31"/>
    <mergeCell ref="AA30:AA31"/>
    <mergeCell ref="Z30:Z31"/>
    <mergeCell ref="Y30:Y31"/>
    <mergeCell ref="X30:X31"/>
    <mergeCell ref="W30:W31"/>
    <mergeCell ref="V30:V31"/>
    <mergeCell ref="I30:I31"/>
    <mergeCell ref="H30:H31"/>
    <mergeCell ref="G30:G31"/>
    <mergeCell ref="F30:F31"/>
    <mergeCell ref="E30:E31"/>
    <mergeCell ref="D30:D31"/>
    <mergeCell ref="C30:C31"/>
    <mergeCell ref="B30:B31"/>
    <mergeCell ref="U30:U31"/>
    <mergeCell ref="T30:T31"/>
    <mergeCell ref="S30:S31"/>
    <mergeCell ref="R30:R31"/>
    <mergeCell ref="Q30:Q31"/>
    <mergeCell ref="P30:P31"/>
    <mergeCell ref="O30:O31"/>
    <mergeCell ref="N30:N31"/>
    <mergeCell ref="F28:F29"/>
    <mergeCell ref="E28:E29"/>
    <mergeCell ref="D28:D29"/>
    <mergeCell ref="C28:C29"/>
    <mergeCell ref="B28:B29"/>
    <mergeCell ref="AJ28:AJ29"/>
    <mergeCell ref="AI28:AI29"/>
    <mergeCell ref="AH28:AH29"/>
    <mergeCell ref="AG28:AG29"/>
    <mergeCell ref="AF28:AF29"/>
    <mergeCell ref="AE28:AE29"/>
    <mergeCell ref="AD28:AD29"/>
    <mergeCell ref="AC28:AC29"/>
    <mergeCell ref="AB28:AB29"/>
    <mergeCell ref="AA28:AA29"/>
    <mergeCell ref="Z28:Z29"/>
    <mergeCell ref="Y28:Y29"/>
    <mergeCell ref="X28:X29"/>
    <mergeCell ref="W28:W29"/>
    <mergeCell ref="V28:V29"/>
    <mergeCell ref="U28:U29"/>
    <mergeCell ref="T28:T29"/>
    <mergeCell ref="S28:S29"/>
    <mergeCell ref="R28:R29"/>
    <mergeCell ref="Y24:Y25"/>
    <mergeCell ref="X24:X25"/>
    <mergeCell ref="W24:W25"/>
    <mergeCell ref="V24:V25"/>
    <mergeCell ref="AI24:AI25"/>
    <mergeCell ref="I28:I29"/>
    <mergeCell ref="H28:H29"/>
    <mergeCell ref="G28:G29"/>
    <mergeCell ref="Q28:Q29"/>
    <mergeCell ref="P28:P29"/>
    <mergeCell ref="O28:O29"/>
    <mergeCell ref="N28:N29"/>
    <mergeCell ref="AH24:AH25"/>
    <mergeCell ref="AG24:AG25"/>
    <mergeCell ref="AF24:AF25"/>
    <mergeCell ref="AE24:AE25"/>
    <mergeCell ref="AD24:AD25"/>
    <mergeCell ref="AC24:AC25"/>
    <mergeCell ref="AB24:AB25"/>
    <mergeCell ref="AA24:AA25"/>
    <mergeCell ref="Z24:Z25"/>
    <mergeCell ref="U24:U25"/>
    <mergeCell ref="S24:S25"/>
    <mergeCell ref="R24:R25"/>
    <mergeCell ref="Q24:Q25"/>
    <mergeCell ref="P24:P25"/>
    <mergeCell ref="O24:O25"/>
    <mergeCell ref="N24:N25"/>
    <mergeCell ref="E20:E21"/>
    <mergeCell ref="D20:D21"/>
    <mergeCell ref="C20:C21"/>
    <mergeCell ref="B20:B21"/>
    <mergeCell ref="V20:V21"/>
    <mergeCell ref="U20:U21"/>
    <mergeCell ref="T20:T21"/>
    <mergeCell ref="S20:S21"/>
    <mergeCell ref="R20:R21"/>
    <mergeCell ref="Q20:Q21"/>
    <mergeCell ref="P20:P21"/>
    <mergeCell ref="O20:O21"/>
    <mergeCell ref="N20:N21"/>
    <mergeCell ref="AJ22:AJ23"/>
    <mergeCell ref="AI22:AI23"/>
    <mergeCell ref="I20:I21"/>
    <mergeCell ref="H20:H21"/>
    <mergeCell ref="G20:G21"/>
    <mergeCell ref="F20:F21"/>
    <mergeCell ref="AJ20:AJ21"/>
    <mergeCell ref="AI20:AI21"/>
    <mergeCell ref="AH20:AH21"/>
    <mergeCell ref="AG20:AG21"/>
    <mergeCell ref="AF20:AF21"/>
    <mergeCell ref="AE20:AE21"/>
    <mergeCell ref="AD20:AD21"/>
    <mergeCell ref="AC20:AC21"/>
    <mergeCell ref="AB20:AB21"/>
    <mergeCell ref="AA20:AA21"/>
    <mergeCell ref="Z20:Z21"/>
    <mergeCell ref="Y20:Y21"/>
    <mergeCell ref="X20:X21"/>
    <mergeCell ref="W20:W21"/>
    <mergeCell ref="AH22:AH23"/>
    <mergeCell ref="AG22:AG23"/>
    <mergeCell ref="AF22:AF23"/>
    <mergeCell ref="AE22:AE23"/>
    <mergeCell ref="AD22:AD23"/>
    <mergeCell ref="AC22:AC23"/>
    <mergeCell ref="AB22:AB23"/>
    <mergeCell ref="AA22:AA23"/>
    <mergeCell ref="Z22:Z23"/>
    <mergeCell ref="I22:I23"/>
    <mergeCell ref="Y22:Y23"/>
    <mergeCell ref="X22:X23"/>
    <mergeCell ref="W22:W23"/>
    <mergeCell ref="H22:H23"/>
    <mergeCell ref="G22:G23"/>
    <mergeCell ref="F22:F23"/>
    <mergeCell ref="E22:E23"/>
    <mergeCell ref="D22:D23"/>
    <mergeCell ref="C22:C23"/>
    <mergeCell ref="B22:B23"/>
    <mergeCell ref="V22:V23"/>
    <mergeCell ref="U22:U23"/>
    <mergeCell ref="T22:T23"/>
    <mergeCell ref="S22:S23"/>
    <mergeCell ref="R22:R23"/>
    <mergeCell ref="Q22:Q23"/>
    <mergeCell ref="P22:P23"/>
    <mergeCell ref="O22:O23"/>
    <mergeCell ref="N22:N23"/>
    <mergeCell ref="H18:H19"/>
    <mergeCell ref="G18:G19"/>
    <mergeCell ref="F18:F19"/>
    <mergeCell ref="E18:E19"/>
    <mergeCell ref="D18:D19"/>
    <mergeCell ref="C18:C19"/>
    <mergeCell ref="B18:B19"/>
    <mergeCell ref="V18:V19"/>
    <mergeCell ref="U18:U19"/>
    <mergeCell ref="T18:T19"/>
    <mergeCell ref="S18:S19"/>
    <mergeCell ref="R18:R19"/>
    <mergeCell ref="Q18:Q19"/>
    <mergeCell ref="P18:P19"/>
    <mergeCell ref="O18:O19"/>
    <mergeCell ref="N18:N19"/>
    <mergeCell ref="AG16:AG17"/>
    <mergeCell ref="AF16:AF17"/>
    <mergeCell ref="AE16:AE17"/>
    <mergeCell ref="AD16:AD17"/>
    <mergeCell ref="AC16:AC17"/>
    <mergeCell ref="AB16:AB17"/>
    <mergeCell ref="AA16:AA17"/>
    <mergeCell ref="AJ16:AJ17"/>
    <mergeCell ref="I18:I19"/>
    <mergeCell ref="AH18:AH19"/>
    <mergeCell ref="AG18:AG19"/>
    <mergeCell ref="AF18:AF19"/>
    <mergeCell ref="AE18:AE19"/>
    <mergeCell ref="AD18:AD19"/>
    <mergeCell ref="AC18:AC19"/>
    <mergeCell ref="AB18:AB19"/>
    <mergeCell ref="AA18:AA19"/>
    <mergeCell ref="Z18:Z19"/>
    <mergeCell ref="Y18:Y19"/>
    <mergeCell ref="X18:X19"/>
    <mergeCell ref="W18:W19"/>
    <mergeCell ref="AJ18:AJ19"/>
    <mergeCell ref="AI18:AI19"/>
    <mergeCell ref="AJ14:AJ15"/>
    <mergeCell ref="I16:I17"/>
    <mergeCell ref="H16:H17"/>
    <mergeCell ref="G16:G17"/>
    <mergeCell ref="F16:F17"/>
    <mergeCell ref="E16:E17"/>
    <mergeCell ref="D16:D17"/>
    <mergeCell ref="C16:C17"/>
    <mergeCell ref="B16:B17"/>
    <mergeCell ref="Z16:Z17"/>
    <mergeCell ref="Y16:Y17"/>
    <mergeCell ref="X16:X17"/>
    <mergeCell ref="W16:W17"/>
    <mergeCell ref="V16:V17"/>
    <mergeCell ref="U16:U17"/>
    <mergeCell ref="T16:T17"/>
    <mergeCell ref="S16:S17"/>
    <mergeCell ref="R16:R17"/>
    <mergeCell ref="P16:P17"/>
    <mergeCell ref="Q16:Q17"/>
    <mergeCell ref="O16:O17"/>
    <mergeCell ref="N16:N17"/>
    <mergeCell ref="AI16:AI17"/>
    <mergeCell ref="AH16:AH17"/>
    <mergeCell ref="Z14:Z15"/>
    <mergeCell ref="Y14:Y15"/>
    <mergeCell ref="X14:X15"/>
    <mergeCell ref="W14:W15"/>
    <mergeCell ref="V14:V15"/>
    <mergeCell ref="U14:U15"/>
    <mergeCell ref="T14:T15"/>
    <mergeCell ref="S14:S15"/>
    <mergeCell ref="AI14:AI15"/>
    <mergeCell ref="AH14:AH15"/>
    <mergeCell ref="AG14:AG15"/>
    <mergeCell ref="AF14:AF15"/>
    <mergeCell ref="AE14:AE15"/>
    <mergeCell ref="AD14:AD15"/>
    <mergeCell ref="AC14:AC15"/>
    <mergeCell ref="AB14:AB15"/>
    <mergeCell ref="AA14:AA15"/>
    <mergeCell ref="I14:I15"/>
    <mergeCell ref="H14:H15"/>
    <mergeCell ref="G14:G15"/>
    <mergeCell ref="F14:F15"/>
    <mergeCell ref="E14:E15"/>
    <mergeCell ref="D14:D15"/>
    <mergeCell ref="C14:C15"/>
    <mergeCell ref="B14:B15"/>
    <mergeCell ref="R14:R15"/>
    <mergeCell ref="P14:P15"/>
    <mergeCell ref="O14:O15"/>
    <mergeCell ref="N14:N15"/>
    <mergeCell ref="Q14:Q15"/>
    <mergeCell ref="AJ12:AJ13"/>
    <mergeCell ref="AI12:AI13"/>
    <mergeCell ref="AH12:AH13"/>
    <mergeCell ref="AG12:AG13"/>
    <mergeCell ref="AF12:AF13"/>
    <mergeCell ref="AE12:AE13"/>
    <mergeCell ref="AD12:AD13"/>
    <mergeCell ref="AC12:AC13"/>
    <mergeCell ref="AB12:AB13"/>
    <mergeCell ref="AA10:AA11"/>
    <mergeCell ref="I12:I13"/>
    <mergeCell ref="H12:H13"/>
    <mergeCell ref="G12:G13"/>
    <mergeCell ref="F12:F13"/>
    <mergeCell ref="E12:E13"/>
    <mergeCell ref="D12:D13"/>
    <mergeCell ref="C12:C13"/>
    <mergeCell ref="B12:B13"/>
    <mergeCell ref="V12:V13"/>
    <mergeCell ref="U12:U13"/>
    <mergeCell ref="T12:T13"/>
    <mergeCell ref="S12:S13"/>
    <mergeCell ref="R12:R13"/>
    <mergeCell ref="Q12:Q13"/>
    <mergeCell ref="P12:P13"/>
    <mergeCell ref="O12:O13"/>
    <mergeCell ref="N12:N13"/>
    <mergeCell ref="AA12:AA13"/>
    <mergeCell ref="Z12:Z13"/>
    <mergeCell ref="Y12:Y13"/>
    <mergeCell ref="X12:X13"/>
    <mergeCell ref="W12:W13"/>
    <mergeCell ref="I10:I11"/>
    <mergeCell ref="AJ10:AJ11"/>
    <mergeCell ref="AI10:AI11"/>
    <mergeCell ref="AH10:AH11"/>
    <mergeCell ref="AG10:AG11"/>
    <mergeCell ref="AF10:AF11"/>
    <mergeCell ref="AE10:AE11"/>
    <mergeCell ref="AD10:AD11"/>
    <mergeCell ref="AC10:AC11"/>
    <mergeCell ref="AB10:AB11"/>
    <mergeCell ref="H10:H11"/>
    <mergeCell ref="G10:G11"/>
    <mergeCell ref="F10:F11"/>
    <mergeCell ref="E10:E11"/>
    <mergeCell ref="D10:D11"/>
    <mergeCell ref="C10:C11"/>
    <mergeCell ref="B10:B11"/>
    <mergeCell ref="Z10:Z11"/>
    <mergeCell ref="Y10:Y11"/>
    <mergeCell ref="X10:X11"/>
    <mergeCell ref="W10:W11"/>
    <mergeCell ref="V10:V11"/>
    <mergeCell ref="U10:U11"/>
    <mergeCell ref="T10:T11"/>
    <mergeCell ref="S10:S11"/>
    <mergeCell ref="R10:R11"/>
    <mergeCell ref="Q10:Q11"/>
    <mergeCell ref="P10:P11"/>
    <mergeCell ref="O10:O11"/>
    <mergeCell ref="N10:N11"/>
    <mergeCell ref="D8:D9"/>
    <mergeCell ref="C8:C9"/>
    <mergeCell ref="B8:B9"/>
    <mergeCell ref="V8:V9"/>
    <mergeCell ref="U8:U9"/>
    <mergeCell ref="T8:T9"/>
    <mergeCell ref="S8:S9"/>
    <mergeCell ref="R8:R9"/>
    <mergeCell ref="Q8:Q9"/>
    <mergeCell ref="P8:P9"/>
    <mergeCell ref="O8:O9"/>
    <mergeCell ref="N8:N9"/>
    <mergeCell ref="AJ6:AJ7"/>
    <mergeCell ref="AI6:AI7"/>
    <mergeCell ref="AH6:AH7"/>
    <mergeCell ref="AG6:AG7"/>
    <mergeCell ref="I8:I9"/>
    <mergeCell ref="H8:H9"/>
    <mergeCell ref="G8:G9"/>
    <mergeCell ref="F8:F9"/>
    <mergeCell ref="E8:E9"/>
    <mergeCell ref="AI8:AI9"/>
    <mergeCell ref="AH8:AH9"/>
    <mergeCell ref="AG8:AG9"/>
    <mergeCell ref="AF8:AF9"/>
    <mergeCell ref="AE8:AE9"/>
    <mergeCell ref="AD8:AD9"/>
    <mergeCell ref="AC8:AC9"/>
    <mergeCell ref="AB8:AB9"/>
    <mergeCell ref="AA8:AA9"/>
    <mergeCell ref="Z8:Z9"/>
    <mergeCell ref="Y8:Y9"/>
    <mergeCell ref="X8:X9"/>
    <mergeCell ref="W8:W9"/>
    <mergeCell ref="AJ8:AJ9"/>
    <mergeCell ref="X6:X7"/>
    <mergeCell ref="S6:S7"/>
    <mergeCell ref="R6:R7"/>
    <mergeCell ref="Q6:Q7"/>
    <mergeCell ref="P6:P7"/>
    <mergeCell ref="O6:O7"/>
    <mergeCell ref="N6:N7"/>
    <mergeCell ref="W6:W7"/>
    <mergeCell ref="V6:V7"/>
    <mergeCell ref="AF6:AF7"/>
    <mergeCell ref="AE6:AE7"/>
    <mergeCell ref="AD6:AD7"/>
    <mergeCell ref="AC6:AC7"/>
    <mergeCell ref="AB6:AB7"/>
    <mergeCell ref="AA6:AA7"/>
    <mergeCell ref="Z6:Z7"/>
    <mergeCell ref="Y6:Y7"/>
    <mergeCell ref="B1:AI1"/>
    <mergeCell ref="B3:B4"/>
    <mergeCell ref="C3:C4"/>
    <mergeCell ref="D3:D4"/>
    <mergeCell ref="E3:E4"/>
    <mergeCell ref="F3:F4"/>
    <mergeCell ref="G3:G4"/>
    <mergeCell ref="H3:H4"/>
    <mergeCell ref="I3:I4"/>
    <mergeCell ref="J3:M3"/>
    <mergeCell ref="AG3:AG4"/>
    <mergeCell ref="AH3:AH4"/>
    <mergeCell ref="AI3:AI4"/>
    <mergeCell ref="AJ3:AJ4"/>
    <mergeCell ref="B54:AJ54"/>
    <mergeCell ref="T3:T4"/>
    <mergeCell ref="U3:U4"/>
    <mergeCell ref="V3:AA3"/>
    <mergeCell ref="AB3:AB4"/>
    <mergeCell ref="AC3:AC4"/>
    <mergeCell ref="AD3:AF3"/>
    <mergeCell ref="N3:N4"/>
    <mergeCell ref="O3:O4"/>
    <mergeCell ref="P3:P4"/>
    <mergeCell ref="Q3:Q4"/>
    <mergeCell ref="R3:R4"/>
    <mergeCell ref="S3:S4"/>
    <mergeCell ref="I6:I7"/>
    <mergeCell ref="H6:H7"/>
    <mergeCell ref="G6:G7"/>
    <mergeCell ref="F6:F7"/>
    <mergeCell ref="E6:E7"/>
    <mergeCell ref="D6:D7"/>
    <mergeCell ref="C6:C7"/>
    <mergeCell ref="B6:B7"/>
    <mergeCell ref="U6:U7"/>
    <mergeCell ref="T6:T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4"/>
  <sheetViews>
    <sheetView topLeftCell="O1" workbookViewId="0"/>
  </sheetViews>
  <sheetFormatPr defaultRowHeight="14.4" x14ac:dyDescent="0.3"/>
  <cols>
    <col min="1" max="1" width="5" customWidth="1"/>
    <col min="2" max="2" width="21" customWidth="1"/>
    <col min="3" max="3" width="17.6640625" customWidth="1"/>
    <col min="4" max="5" width="13.6640625" customWidth="1"/>
    <col min="6" max="6" width="18.33203125" customWidth="1"/>
    <col min="7" max="7" width="50.33203125" customWidth="1"/>
    <col min="8" max="8" width="14.6640625" customWidth="1"/>
    <col min="9" max="9" width="13.6640625" customWidth="1"/>
    <col min="10" max="10" width="12.6640625" customWidth="1"/>
    <col min="11" max="14" width="10.5546875" customWidth="1"/>
    <col min="15" max="16" width="15.6640625" customWidth="1"/>
    <col min="17" max="17" width="18.5546875" customWidth="1"/>
    <col min="18" max="18" width="15.6640625" customWidth="1"/>
    <col min="19" max="21" width="14" customWidth="1"/>
    <col min="22" max="22" width="10" customWidth="1"/>
    <col min="23" max="23" width="11.33203125" customWidth="1"/>
    <col min="24" max="24" width="10" customWidth="1"/>
    <col min="25" max="25" width="11.6640625" customWidth="1"/>
    <col min="26" max="27" width="12.33203125" customWidth="1"/>
    <col min="28" max="29" width="11.33203125" customWidth="1"/>
    <col min="30" max="30" width="12.33203125" customWidth="1"/>
    <col min="31" max="33" width="11.33203125" customWidth="1"/>
    <col min="34" max="34" width="24.33203125" customWidth="1"/>
    <col min="35" max="35" width="19.44140625" customWidth="1"/>
    <col min="36" max="36" width="10.44140625" customWidth="1"/>
  </cols>
  <sheetData>
    <row r="1" spans="1:36" x14ac:dyDescent="0.3">
      <c r="A1" s="1"/>
      <c r="B1" s="88" t="s">
        <v>40</v>
      </c>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7" customHeight="1" x14ac:dyDescent="0.3">
      <c r="A3" s="1"/>
      <c r="B3" s="195" t="s">
        <v>0</v>
      </c>
      <c r="C3" s="195" t="s">
        <v>1</v>
      </c>
      <c r="D3" s="195" t="s">
        <v>28</v>
      </c>
      <c r="E3" s="195" t="s">
        <v>29</v>
      </c>
      <c r="F3" s="195" t="s">
        <v>30</v>
      </c>
      <c r="G3" s="195" t="s">
        <v>3</v>
      </c>
      <c r="H3" s="195" t="s">
        <v>4</v>
      </c>
      <c r="I3" s="195" t="s">
        <v>5</v>
      </c>
      <c r="J3" s="196" t="s">
        <v>6</v>
      </c>
      <c r="K3" s="196"/>
      <c r="L3" s="196"/>
      <c r="M3" s="196"/>
      <c r="N3" s="69" t="s">
        <v>47</v>
      </c>
      <c r="O3" s="195" t="s">
        <v>31</v>
      </c>
      <c r="P3" s="201" t="s">
        <v>42</v>
      </c>
      <c r="Q3" s="201" t="s">
        <v>32</v>
      </c>
      <c r="R3" s="201" t="s">
        <v>37</v>
      </c>
      <c r="S3" s="201" t="s">
        <v>33</v>
      </c>
      <c r="T3" s="195" t="s">
        <v>55</v>
      </c>
      <c r="U3" s="195" t="s">
        <v>57</v>
      </c>
      <c r="V3" s="196" t="s">
        <v>59</v>
      </c>
      <c r="W3" s="196"/>
      <c r="X3" s="196"/>
      <c r="Y3" s="196"/>
      <c r="Z3" s="196"/>
      <c r="AA3" s="196"/>
      <c r="AB3" s="195" t="s">
        <v>69</v>
      </c>
      <c r="AC3" s="79" t="s">
        <v>75</v>
      </c>
      <c r="AD3" s="198" t="s">
        <v>77</v>
      </c>
      <c r="AE3" s="199"/>
      <c r="AF3" s="200"/>
      <c r="AG3" s="69" t="s">
        <v>27</v>
      </c>
      <c r="AH3" s="69" t="s">
        <v>36</v>
      </c>
      <c r="AI3" s="195" t="s">
        <v>34</v>
      </c>
      <c r="AJ3" s="69" t="s">
        <v>35</v>
      </c>
    </row>
    <row r="4" spans="1:36" ht="169.2" customHeight="1" x14ac:dyDescent="0.3">
      <c r="A4" s="1"/>
      <c r="B4" s="195"/>
      <c r="C4" s="195"/>
      <c r="D4" s="195"/>
      <c r="E4" s="195"/>
      <c r="F4" s="195"/>
      <c r="G4" s="195"/>
      <c r="H4" s="195"/>
      <c r="I4" s="195"/>
      <c r="J4" s="3" t="s">
        <v>7</v>
      </c>
      <c r="K4" s="3" t="s">
        <v>8</v>
      </c>
      <c r="L4" s="3" t="s">
        <v>9</v>
      </c>
      <c r="M4" s="11" t="s">
        <v>10</v>
      </c>
      <c r="N4" s="194"/>
      <c r="O4" s="195"/>
      <c r="P4" s="201"/>
      <c r="Q4" s="201"/>
      <c r="R4" s="201"/>
      <c r="S4" s="201"/>
      <c r="T4" s="195"/>
      <c r="U4" s="195"/>
      <c r="V4" s="3" t="s">
        <v>61</v>
      </c>
      <c r="W4" s="3" t="s">
        <v>62</v>
      </c>
      <c r="X4" s="3" t="s">
        <v>15</v>
      </c>
      <c r="Y4" s="3" t="s">
        <v>63</v>
      </c>
      <c r="Z4" s="3" t="s">
        <v>60</v>
      </c>
      <c r="AA4" s="3" t="s">
        <v>25</v>
      </c>
      <c r="AB4" s="195"/>
      <c r="AC4" s="197"/>
      <c r="AD4" s="3" t="s">
        <v>16</v>
      </c>
      <c r="AE4" s="3" t="s">
        <v>17</v>
      </c>
      <c r="AF4" s="3" t="s">
        <v>26</v>
      </c>
      <c r="AG4" s="194"/>
      <c r="AH4" s="194"/>
      <c r="AI4" s="195"/>
      <c r="AJ4" s="194"/>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409.5" customHeight="1" x14ac:dyDescent="0.3">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3">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3">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3">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3">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3">
      <c r="A14" s="1"/>
      <c r="B14" s="67" t="s">
        <v>24</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500-000000000000}">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4.4" x14ac:dyDescent="0.3"/>
  <cols>
    <col min="1" max="1" width="5" customWidth="1"/>
    <col min="2" max="2" width="21" customWidth="1"/>
    <col min="3" max="3" width="17.6640625" customWidth="1"/>
    <col min="4" max="5" width="13.6640625" customWidth="1"/>
    <col min="6" max="6" width="18.33203125" customWidth="1"/>
    <col min="7" max="7" width="50.33203125" customWidth="1"/>
    <col min="8" max="8" width="14.6640625" customWidth="1"/>
    <col min="9" max="9" width="13.6640625" customWidth="1"/>
    <col min="10" max="10" width="12.6640625" customWidth="1"/>
    <col min="11" max="14" width="10.5546875" customWidth="1"/>
    <col min="15" max="16" width="15.6640625" customWidth="1"/>
    <col min="17" max="17" width="18.5546875" customWidth="1"/>
    <col min="18" max="18" width="15.6640625" customWidth="1"/>
    <col min="19" max="21" width="14" customWidth="1"/>
    <col min="22" max="22" width="10" customWidth="1"/>
    <col min="23" max="23" width="11.33203125" customWidth="1"/>
    <col min="24" max="24" width="10" customWidth="1"/>
    <col min="25" max="25" width="11.6640625" customWidth="1"/>
    <col min="26" max="27" width="12.33203125" customWidth="1"/>
    <col min="28" max="29" width="11.33203125" customWidth="1"/>
    <col min="30" max="30" width="12.33203125" customWidth="1"/>
    <col min="31" max="33" width="11.33203125" customWidth="1"/>
    <col min="34" max="34" width="24.33203125" customWidth="1"/>
    <col min="35" max="35" width="19.44140625" customWidth="1"/>
    <col min="36" max="36" width="10.44140625" customWidth="1"/>
  </cols>
  <sheetData>
    <row r="1" spans="1:36" x14ac:dyDescent="0.3">
      <c r="A1" s="1"/>
      <c r="B1" s="88" t="s">
        <v>40</v>
      </c>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3">
      <c r="A3" s="1"/>
      <c r="B3" s="195" t="s">
        <v>0</v>
      </c>
      <c r="C3" s="195" t="s">
        <v>1</v>
      </c>
      <c r="D3" s="195" t="s">
        <v>28</v>
      </c>
      <c r="E3" s="195" t="s">
        <v>29</v>
      </c>
      <c r="F3" s="195" t="s">
        <v>30</v>
      </c>
      <c r="G3" s="195" t="s">
        <v>3</v>
      </c>
      <c r="H3" s="195" t="s">
        <v>4</v>
      </c>
      <c r="I3" s="195" t="s">
        <v>5</v>
      </c>
      <c r="J3" s="196" t="s">
        <v>6</v>
      </c>
      <c r="K3" s="196"/>
      <c r="L3" s="196"/>
      <c r="M3" s="196"/>
      <c r="N3" s="69" t="s">
        <v>47</v>
      </c>
      <c r="O3" s="195" t="s">
        <v>31</v>
      </c>
      <c r="P3" s="201" t="s">
        <v>42</v>
      </c>
      <c r="Q3" s="201" t="s">
        <v>32</v>
      </c>
      <c r="R3" s="201" t="s">
        <v>37</v>
      </c>
      <c r="S3" s="201" t="s">
        <v>33</v>
      </c>
      <c r="T3" s="195" t="s">
        <v>55</v>
      </c>
      <c r="U3" s="195" t="s">
        <v>57</v>
      </c>
      <c r="V3" s="196" t="s">
        <v>59</v>
      </c>
      <c r="W3" s="196"/>
      <c r="X3" s="196"/>
      <c r="Y3" s="196"/>
      <c r="Z3" s="196"/>
      <c r="AA3" s="196"/>
      <c r="AB3" s="195" t="s">
        <v>69</v>
      </c>
      <c r="AC3" s="79" t="s">
        <v>75</v>
      </c>
      <c r="AD3" s="198" t="s">
        <v>77</v>
      </c>
      <c r="AE3" s="199"/>
      <c r="AF3" s="200"/>
      <c r="AG3" s="69" t="s">
        <v>27</v>
      </c>
      <c r="AH3" s="69" t="s">
        <v>36</v>
      </c>
      <c r="AI3" s="195" t="s">
        <v>34</v>
      </c>
      <c r="AJ3" s="69" t="s">
        <v>35</v>
      </c>
    </row>
    <row r="4" spans="1:36" ht="145.19999999999999" x14ac:dyDescent="0.3">
      <c r="A4" s="1"/>
      <c r="B4" s="195"/>
      <c r="C4" s="195"/>
      <c r="D4" s="195"/>
      <c r="E4" s="195"/>
      <c r="F4" s="195"/>
      <c r="G4" s="195"/>
      <c r="H4" s="195"/>
      <c r="I4" s="195"/>
      <c r="J4" s="3" t="s">
        <v>7</v>
      </c>
      <c r="K4" s="3" t="s">
        <v>8</v>
      </c>
      <c r="L4" s="3" t="s">
        <v>9</v>
      </c>
      <c r="M4" s="11" t="s">
        <v>10</v>
      </c>
      <c r="N4" s="194"/>
      <c r="O4" s="195"/>
      <c r="P4" s="201"/>
      <c r="Q4" s="201"/>
      <c r="R4" s="201"/>
      <c r="S4" s="201"/>
      <c r="T4" s="195"/>
      <c r="U4" s="195"/>
      <c r="V4" s="3" t="s">
        <v>61</v>
      </c>
      <c r="W4" s="3" t="s">
        <v>62</v>
      </c>
      <c r="X4" s="3" t="s">
        <v>15</v>
      </c>
      <c r="Y4" s="3" t="s">
        <v>63</v>
      </c>
      <c r="Z4" s="3" t="s">
        <v>60</v>
      </c>
      <c r="AA4" s="3" t="s">
        <v>25</v>
      </c>
      <c r="AB4" s="195"/>
      <c r="AC4" s="197"/>
      <c r="AD4" s="3" t="s">
        <v>16</v>
      </c>
      <c r="AE4" s="3" t="s">
        <v>17</v>
      </c>
      <c r="AF4" s="3" t="s">
        <v>26</v>
      </c>
      <c r="AG4" s="194"/>
      <c r="AH4" s="194"/>
      <c r="AI4" s="195"/>
      <c r="AJ4" s="194"/>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3">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3">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3">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3">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3">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3">
      <c r="A14" s="1"/>
      <c r="B14" s="67" t="s">
        <v>24</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Jovita Michniovienė</cp:lastModifiedBy>
  <cp:lastPrinted>2022-12-22T14:53:05Z</cp:lastPrinted>
  <dcterms:created xsi:type="dcterms:W3CDTF">2022-12-16T11:51:22Z</dcterms:created>
  <dcterms:modified xsi:type="dcterms:W3CDTF">2026-08-27T07:54:10Z</dcterms:modified>
</cp:coreProperties>
</file>